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65" windowWidth="15120" windowHeight="7950"/>
  </bookViews>
  <sheets>
    <sheet name="Лист1" sheetId="1" r:id="rId1"/>
    <sheet name="Лист2" sheetId="2" r:id="rId2"/>
    <sheet name="Лист3" sheetId="3" r:id="rId3"/>
  </sheets>
  <definedNames>
    <definedName name="_xlnm.Print_Titles" localSheetId="0">Лист1!$3:$5</definedName>
    <definedName name="_xlnm.Print_Area" localSheetId="0">Лист1!$A$1:$J$86</definedName>
  </definedNames>
  <calcPr calcId="145621"/>
</workbook>
</file>

<file path=xl/calcChain.xml><?xml version="1.0" encoding="utf-8"?>
<calcChain xmlns="http://schemas.openxmlformats.org/spreadsheetml/2006/main">
  <c r="I8" i="1" l="1"/>
  <c r="H8" i="1"/>
  <c r="G8" i="1"/>
  <c r="O49" i="1" l="1"/>
  <c r="N83" i="1"/>
  <c r="M83" i="1"/>
  <c r="L83" i="1"/>
  <c r="I67" i="1"/>
  <c r="H67" i="1"/>
  <c r="G67" i="1"/>
  <c r="G65" i="1" s="1"/>
  <c r="J63" i="1"/>
  <c r="G42" i="1"/>
  <c r="I19" i="1"/>
  <c r="H19" i="1"/>
  <c r="G19" i="1"/>
  <c r="O22" i="1"/>
  <c r="J22" i="1"/>
  <c r="G23" i="1"/>
  <c r="G41" i="1"/>
  <c r="I52" i="1"/>
  <c r="H52" i="1"/>
  <c r="I51" i="1"/>
  <c r="H51" i="1"/>
  <c r="G52" i="1"/>
  <c r="G51" i="1"/>
  <c r="G38" i="1" l="1"/>
  <c r="G39" i="1"/>
  <c r="J82" i="1"/>
  <c r="J81" i="1"/>
  <c r="I79" i="1"/>
  <c r="H79" i="1"/>
  <c r="G79" i="1"/>
  <c r="J79" i="1" l="1"/>
  <c r="J75" i="1"/>
  <c r="J73" i="1"/>
  <c r="O72" i="1"/>
  <c r="O71" i="1"/>
  <c r="J71" i="1"/>
  <c r="J70" i="1"/>
  <c r="O69" i="1"/>
  <c r="J69" i="1"/>
  <c r="O68" i="1"/>
  <c r="J68" i="1"/>
  <c r="J67" i="1"/>
  <c r="I65" i="1"/>
  <c r="H65" i="1"/>
  <c r="O61" i="1"/>
  <c r="J61" i="1"/>
  <c r="O74" i="1"/>
  <c r="J65" i="1" l="1"/>
  <c r="J74" i="1"/>
  <c r="O60" i="1"/>
  <c r="J60" i="1"/>
  <c r="O59" i="1"/>
  <c r="J59" i="1"/>
  <c r="N58" i="1"/>
  <c r="M58" i="1"/>
  <c r="J58" i="1"/>
  <c r="O57" i="1"/>
  <c r="J57" i="1"/>
  <c r="O56" i="1"/>
  <c r="J56" i="1"/>
  <c r="J55" i="1"/>
  <c r="J54" i="1"/>
  <c r="J53" i="1"/>
  <c r="O58" i="1" l="1"/>
  <c r="J52" i="1"/>
  <c r="I50" i="1"/>
  <c r="H50" i="1"/>
  <c r="J49" i="1"/>
  <c r="J48" i="1"/>
  <c r="J47" i="1"/>
  <c r="J46" i="1"/>
  <c r="O45" i="1"/>
  <c r="G50" i="1" l="1"/>
  <c r="J51" i="1"/>
  <c r="J50" i="1" s="1"/>
  <c r="J45" i="1"/>
  <c r="O43" i="1"/>
  <c r="J43" i="1"/>
  <c r="I42" i="1"/>
  <c r="I39" i="1" s="1"/>
  <c r="H42" i="1"/>
  <c r="I41" i="1"/>
  <c r="H41" i="1"/>
  <c r="J42" i="1" l="1"/>
  <c r="H39" i="1"/>
  <c r="J41" i="1"/>
  <c r="I40" i="1"/>
  <c r="H40" i="1"/>
  <c r="G40" i="1"/>
  <c r="I38" i="1"/>
  <c r="H38" i="1"/>
  <c r="J40" i="1" l="1"/>
  <c r="J38" i="1"/>
  <c r="O33" i="1"/>
  <c r="J33" i="1"/>
  <c r="O32" i="1"/>
  <c r="J32" i="1"/>
  <c r="O31" i="1"/>
  <c r="J31" i="1"/>
  <c r="O30" i="1"/>
  <c r="O29" i="1"/>
  <c r="J29" i="1"/>
  <c r="O28" i="1"/>
  <c r="J28" i="1"/>
  <c r="O27" i="1"/>
  <c r="J27" i="1"/>
  <c r="O26" i="1"/>
  <c r="J26" i="1"/>
  <c r="O25" i="1"/>
  <c r="O24" i="1"/>
  <c r="J24" i="1"/>
  <c r="I23" i="1"/>
  <c r="H23" i="1"/>
  <c r="J23" i="1" l="1"/>
  <c r="O21" i="1"/>
  <c r="J21" i="1"/>
  <c r="O20" i="1"/>
  <c r="J20" i="1"/>
  <c r="J18" i="1"/>
  <c r="O16" i="1"/>
  <c r="J16" i="1"/>
  <c r="O15" i="1"/>
  <c r="J15" i="1"/>
  <c r="O14" i="1"/>
  <c r="J14" i="1"/>
  <c r="J13" i="1"/>
  <c r="O12" i="1"/>
  <c r="J12" i="1"/>
  <c r="J11" i="1"/>
  <c r="O10" i="1"/>
  <c r="J10" i="1"/>
  <c r="O9" i="1"/>
  <c r="J19" i="1" l="1"/>
  <c r="J9" i="1"/>
  <c r="J8" i="1" l="1"/>
  <c r="I6" i="1"/>
  <c r="N35" i="1" s="1"/>
  <c r="I7" i="1" l="1"/>
  <c r="I85" i="1" s="1"/>
  <c r="H6" i="1"/>
  <c r="M35" i="1" s="1"/>
  <c r="G6" i="1"/>
  <c r="L35" i="1" s="1"/>
  <c r="G7" i="1" l="1"/>
  <c r="J6" i="1"/>
  <c r="H7" i="1"/>
  <c r="H85" i="1" s="1"/>
  <c r="G85" i="1" l="1"/>
  <c r="J7" i="1"/>
  <c r="J85" i="1" l="1"/>
  <c r="G86" i="1" l="1"/>
  <c r="I86" i="1"/>
  <c r="I84" i="1" s="1"/>
  <c r="H86" i="1"/>
  <c r="H84" i="1" s="1"/>
  <c r="H37" i="1"/>
  <c r="M77" i="1" s="1"/>
  <c r="I37" i="1"/>
  <c r="G37" i="1"/>
  <c r="L77" i="1" s="1"/>
  <c r="J39" i="1"/>
  <c r="O35" i="1"/>
  <c r="G78" i="1"/>
  <c r="H78" i="1"/>
  <c r="I78" i="1"/>
  <c r="J78" i="1" l="1"/>
  <c r="O83" i="1"/>
  <c r="J37" i="1"/>
  <c r="N77" i="1"/>
  <c r="O77" i="1" s="1"/>
  <c r="J86" i="1"/>
  <c r="J84" i="1" s="1"/>
  <c r="G84" i="1"/>
</calcChain>
</file>

<file path=xl/sharedStrings.xml><?xml version="1.0" encoding="utf-8"?>
<sst xmlns="http://schemas.openxmlformats.org/spreadsheetml/2006/main" count="636" uniqueCount="328">
  <si>
    <t>№ п/п</t>
  </si>
  <si>
    <t>Мероприятие</t>
  </si>
  <si>
    <t>Ответственный исполнитель</t>
  </si>
  <si>
    <t>Срок реализации</t>
  </si>
  <si>
    <t>Бюджетный эффект (тыс. руб.)</t>
  </si>
  <si>
    <t>2018 год</t>
  </si>
  <si>
    <t>2019 год</t>
  </si>
  <si>
    <t>2020 год</t>
  </si>
  <si>
    <t>Итого 2018 - 2020 годы</t>
  </si>
  <si>
    <t>I.</t>
  </si>
  <si>
    <t>1.</t>
  </si>
  <si>
    <t>1.1.</t>
  </si>
  <si>
    <t>Ежемесячно в течение 2018-2020 годов</t>
  </si>
  <si>
    <t>Ежеквартально в течение 2018-2020 годов (и по мере изменения законодательства)</t>
  </si>
  <si>
    <t>2.</t>
  </si>
  <si>
    <t>2.1.</t>
  </si>
  <si>
    <t>3.</t>
  </si>
  <si>
    <t>3.1.</t>
  </si>
  <si>
    <t>Ежегодно в течение 2018-2020 годов</t>
  </si>
  <si>
    <t>3.2.</t>
  </si>
  <si>
    <t>4.</t>
  </si>
  <si>
    <t>4.1.</t>
  </si>
  <si>
    <t>В течение 2018-2020 годов</t>
  </si>
  <si>
    <t>II.</t>
  </si>
  <si>
    <t>местный бюджет</t>
  </si>
  <si>
    <t>1.2.</t>
  </si>
  <si>
    <t>1.3.</t>
  </si>
  <si>
    <t>2.2.</t>
  </si>
  <si>
    <t>2.3.</t>
  </si>
  <si>
    <t>2.4.</t>
  </si>
  <si>
    <t>2.5.</t>
  </si>
  <si>
    <t>2.6.</t>
  </si>
  <si>
    <t>2.7.</t>
  </si>
  <si>
    <t>2.8.</t>
  </si>
  <si>
    <t>3.3.</t>
  </si>
  <si>
    <t>III.</t>
  </si>
  <si>
    <t>Переход на определение налоговой базы по налогу на имущество физических лиц исходя из кадастровой стоимости объектов налогообложения.</t>
  </si>
  <si>
    <t>с 1 января 2018 года</t>
  </si>
  <si>
    <t>Ежегодно в период с июля по август</t>
  </si>
  <si>
    <t>Сокращение расходов по результатам комплекса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</si>
  <si>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 xml:space="preserve">В течение 2018 года </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</si>
  <si>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t>
  </si>
  <si>
    <t>Направление проекта НПА в Минфин РК в срок до 1 августа 2018 года</t>
  </si>
  <si>
    <t>Внесение изменений (принятие новых) в правила благоустройства территорий муниципальных образований, предусматривающих регулирование вопросов участия (в том числе финансового) владельцев зданий, строений, сооружений, земельных участков в содержании прилегающих территорий</t>
  </si>
  <si>
    <t>Механизм реализации</t>
  </si>
  <si>
    <t>Значения целевых показателей</t>
  </si>
  <si>
    <t>Елиница измерения</t>
  </si>
  <si>
    <t xml:space="preserve"> 2020 год</t>
  </si>
  <si>
    <t>Проведение информационно-разъяснительной работы с использованием СМИ и информационно-телекоммуникационной сети "Интернет" о деятельности Комиссии, необходимости перечисления налогов в бюджет в полном объеме в установленном законом порядке налоговыми агентами, о неблагоприятных последствиях получения работниками "серой" заработной платы, деятельности организаций - налогоплательщиков по своевременной (несвоевременной) уплате налогов в бюджет.</t>
  </si>
  <si>
    <t>*</t>
  </si>
  <si>
    <t>финансовое обеспечение за счет собственных доходов и источников финансирования дефицита местного бюджета</t>
  </si>
  <si>
    <t>ИТОГО, в том числе:</t>
  </si>
  <si>
    <t xml:space="preserve">Меры по увеличению налогового потенциала путем стимулирования предпринимательской активности и укрепления налоговой дисциплины                                                                         </t>
  </si>
  <si>
    <t>Меры по сокращению расходов на обслуживание муниципального долга путем оптимизации его структуры</t>
  </si>
  <si>
    <t>Общий бюджетный эффект,  в том числе:</t>
  </si>
  <si>
    <t>Показатель бюджетного эффекта</t>
  </si>
  <si>
    <t xml:space="preserve">Создание условий для развития реального сектора экономики и повышения его эффективности (Дополнительные доходы местного бюджета) </t>
  </si>
  <si>
    <t>Рост количества объектов, единиц</t>
  </si>
  <si>
    <t>Количество вновь созданных рабочих мест</t>
  </si>
  <si>
    <t>1.4.</t>
  </si>
  <si>
    <t>1.5.</t>
  </si>
  <si>
    <t>Число заседаний комиссии</t>
  </si>
  <si>
    <t>Число публикаций и выступлений</t>
  </si>
  <si>
    <t>не более 2</t>
  </si>
  <si>
    <t xml:space="preserve">не более 2 </t>
  </si>
  <si>
    <t>Формирование  налоговой культуры и нетерпимого отношения в обществе к действиям субъектов, осуществляющих  предпринимательскую деятельность без постановки на налоговый учет, осуществляющих выплату заработной платы работникам ниже минимального размера оплаты труда или выплату неофициальной заработной платы, несвоевременно или не в полном объеме уплачивающие налоговые или неналоговые платежи в местный бюджет, имеющих признаки неформальной занятости (Дополнительные доходы местного бюджета)</t>
  </si>
  <si>
    <t xml:space="preserve">Принятие решений органами местного самоуправления по развитию предпринимательства (в том числе в сферах туризма, сельского хозяйства), в том числе за счет предоставляемых мер поддержки </t>
  </si>
  <si>
    <t>Рост расходов на ремонт муниципального жилого фонда, тыс.руб.</t>
  </si>
  <si>
    <t>3.4.</t>
  </si>
  <si>
    <t>Сокращение числа организаций, имеющих задолженность по уплате налоговых и неналоговых платежей в местный бюджет по отношению к предыдущему году, единиц</t>
  </si>
  <si>
    <t>3.5.</t>
  </si>
  <si>
    <t>Рост числа объектов контроля по отношению к предыдущему году, единиц</t>
  </si>
  <si>
    <t>3.6.</t>
  </si>
  <si>
    <t>Активизация деятельности по принудительному взысканию недоимки по неналоговым платежам и проведению проверок: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</si>
  <si>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Увеличение доходов от платы за наем жилых помещений</t>
  </si>
  <si>
    <t>Разработка и утверждение ежегодного плана проверок в сроки установленные законодательством Российской Федерации. Ежемесячное проведение плановых и внеплановых проверок в целях выявления лиц, самовольно занимающих земельные участки без оформленных в соответствии с законодательством земельно-правовых документов, и привлечение их к гражданско-правовой ответственности; взысканию с них платы за фактическое пользование земельными участками.</t>
  </si>
  <si>
    <t>Присвоение адресов объектам адресации, уточнение (установление) категорий земель земельных участков и иное, единиц</t>
  </si>
  <si>
    <t>3.7.</t>
  </si>
  <si>
    <t>Принятие решений органами местного самоуправления об уплате налога на имущество физических лиц исходя из кадастровой стоимости объектов недвижимости.</t>
  </si>
  <si>
    <t>Использование дополнительно полученных доходов бюджета в результате реализации мер по увеличению налогового потенциала на сокращение муниципального долга и просроченной кредиторской задолженности органов местного самоуправления и муниципальных учреждений всех типов</t>
  </si>
  <si>
    <t>Принятие решений органами местного самоуправления о внесении изменений в бюджеты</t>
  </si>
  <si>
    <t>Финансово-экономическое управление, органы местного самоуправления муниципальных образований</t>
  </si>
  <si>
    <t xml:space="preserve">Ежегодно в течение 2018-2020 годов </t>
  </si>
  <si>
    <t>Сокращение муниципального долга и просроченной кредиторской задолженности органов местного самоуправления и муниципальных учреждений всех типов, тыс. руб.</t>
  </si>
  <si>
    <t>расходов, финансовое обеспечение которых осуществляется за счет собственных доходов и источников финансирования дефицита местного бюджета</t>
  </si>
  <si>
    <t>расходов, финансовое обеспечение которых осуществляется за счет субвенций из бюджета Республики Карелия</t>
  </si>
  <si>
    <t>Экономия бюджетных средств  (местный бюджет)</t>
  </si>
  <si>
    <t xml:space="preserve">Повышение доступности и качества муниципальных услуг и функций с концентрацией и унификацией административных, вспомогательных и обслуживающих функций и услуг в органах местного самоуправления и в муниципальных учреждениях  </t>
  </si>
  <si>
    <t>Повышение производительности труда в органах местного самоуправления и муниципальных учреждениях всех типов</t>
  </si>
  <si>
    <t>Всего, в том числе:</t>
  </si>
  <si>
    <t>Установление ограничений на использование экономии, образующейся по фонду оплаты труда</t>
  </si>
  <si>
    <t>Проведение анализа штатных расписаний и выполняемых обязанностей, принятие и реализация приказов об изменении обязанностей работников и сокращении штатных единиц, совмещаемых в основное рабочее время длительный период</t>
  </si>
  <si>
    <t xml:space="preserve">Изменение режима функционирования дошкольных образовательных организаций в периоды снижения посещаемости детей </t>
  </si>
  <si>
    <t>Принятие и реализация распоряжения и приказов о сокращении количества дней функционирования дошкольных групп в летний период путем организации работы дошкольных групп на базе одного учреждения</t>
  </si>
  <si>
    <t>Принятие и реализация постановления о предоставлении грантов начинающим субъектам малого предпринимательства на основе бизнес-планов, предоставляемых на конкурс</t>
  </si>
  <si>
    <t xml:space="preserve">Выработка предложений и принятие распоряжения по увеличению размера базовой ставки по плате за наем жилых помещений </t>
  </si>
  <si>
    <t>Принятие и реализация приказов о внесении изменений в штатные расписания и организация закупки услуг</t>
  </si>
  <si>
    <t xml:space="preserve">Интеграция механизма принятия обоснованных решений о целесообразности или нецелесообразности предоставления финансовых ресурсов из бюджета в процессы разработки и формирования муниципальных программ, составления проекта местного бюджета, а также исполнения местного бюджета </t>
  </si>
  <si>
    <t>Разработка, принятие и реализация решений об изменении решений о бюджетном процессе и постановлений о модернизации бюджетного процесса с внедрением процедуры финансового аудита, об утверждении планов внедрения финансового аудита</t>
  </si>
  <si>
    <t>Повышение обоснованности предоставления средств местных бюджетов за счет поиска и оценки различных вариантов достижения целей предоставления средств из бюджетов</t>
  </si>
  <si>
    <t>Местные бюджеты</t>
  </si>
  <si>
    <t>Пролонгиро-ванный эффект</t>
  </si>
  <si>
    <t>Экономия бюджетных средств (местный бюджет)</t>
  </si>
  <si>
    <t>Внедрение процедуры финансового аудита (расходы, финансовое обеспечение которых осуществляется за счет собственных доходов и источников финансирования дефицита местного бюджета)</t>
  </si>
  <si>
    <t>Реализация принятых решений</t>
  </si>
  <si>
    <t>Применение процедур финансового аудита в процессе исполнения местных бюджетов, в том числе:</t>
  </si>
  <si>
    <t>При проведении конкурсных процедур определение максимальной цены контракта с использованием не менее 5 (пяти) запросов коммерческих предложений кредитных организаций;                                                                       направления предложений кредитным организациям о снижении процентных ставок за пользование действующими кредитами с обоснованием текущей ситуации и с учетом изменений уровня ключевой ставки, установленной Центральным Банком РФ</t>
  </si>
  <si>
    <t>Принятие решений органами местного самоуправления о внесении изменений в бюджеты на основе финансового аудита</t>
  </si>
  <si>
    <t>Да</t>
  </si>
  <si>
    <t>Рост количества объектов, не являющихся муниципальной собственностью, на территориях которых проведены работы по благоустройству с привлечением средств собственников, единиц</t>
  </si>
  <si>
    <t>Сдерживание уровня муниципального долга</t>
  </si>
  <si>
    <t>Взаимодействие с Министерством финансов Республики Карелия по вопросу реструктуризации муниципального долга</t>
  </si>
  <si>
    <t>Подготовка и направления обоснований и расчетов в Министерство финансов Республики Карелия по вопросу реструктуризации муниципального долга</t>
  </si>
  <si>
    <t xml:space="preserve"> Направление дополнительно зачисляемых доходов бюджета в результате реализации мероприятий раздела I  Программы на сокращение муниципального долга и просроченной кредиторской задолженности органов местного самоуправления и муниципальных учреждений всех типов </t>
  </si>
  <si>
    <r>
      <t>Экономия бюджетных средств</t>
    </r>
    <r>
      <rPr>
        <b/>
        <sz val="12"/>
        <color theme="1"/>
        <rFont val="Times New Roman"/>
        <family val="1"/>
        <charset val="204"/>
      </rPr>
      <t xml:space="preserve"> </t>
    </r>
    <r>
      <rPr>
        <sz val="12"/>
        <color theme="1"/>
        <rFont val="Times New Roman"/>
        <family val="1"/>
        <charset val="204"/>
      </rPr>
      <t>(субвенция)</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</si>
  <si>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</si>
  <si>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r>
      <rPr>
        <b/>
        <sz val="12"/>
        <color theme="1"/>
        <rFont val="Times New Roman"/>
        <family val="1"/>
        <charset val="204"/>
      </rPr>
      <t>)</t>
    </r>
  </si>
  <si>
    <t>Сумма кредитов, предлагаемая к реструктуризации, тыс.руб.</t>
  </si>
  <si>
    <t>Увеличение количества энергосервисных контрактов</t>
  </si>
  <si>
    <t>Сокращение объемов потребления коммунальных ресурсов, в процентах</t>
  </si>
  <si>
    <t>Экономия бюджетных средств, тыс. руб.</t>
  </si>
  <si>
    <t>Снижение численности, штатных единиц</t>
  </si>
  <si>
    <t>Структура затрат на предоставление муниципальных услуг (работ) соответствует нормативным затратам, установленным учредителем</t>
  </si>
  <si>
    <t>Исключение из нормативных затрат на предоставление муниципальных услуг (работ) затрат, осуществляемых  муниципальным учреждением при выполнении предпринимательской деятельности</t>
  </si>
  <si>
    <t>Распорядительный акт принят</t>
  </si>
  <si>
    <t>Да (на основании мониторинга результатов обучения)</t>
  </si>
  <si>
    <t>Повышение эффективности расходов бюджета, в процентах (расчетное снижение среднегодовой стоимости 1 дня функционирования за отчетный год по отношению к предыдущему году)</t>
  </si>
  <si>
    <t>Повышение эффективности расходов бюджета, в процентах (расчетное снижение среднегодовой стоимости обучения 1 человека за отчетный год по отношению к предыдущему году)</t>
  </si>
  <si>
    <t>В течение 2018 - 2020 годов</t>
  </si>
  <si>
    <t>Дополнительное финансовое обеспечение органами государственной власти принятых решений федеральных органов государственной власти (местный бюджет)</t>
  </si>
  <si>
    <t xml:space="preserve">Подготовка и направление обоснований и расчетов Главе Республики Карелия, в Правительство и Министерство финансов Республики Карелия </t>
  </si>
  <si>
    <t>Увеличение расходов на внедрение инновационных методов, механизмов, инствументов, форм предоставления муниципальных услуг с одновременным повышением уровня оплаты труда работников муниципальных учреждений, тыс. руб.</t>
  </si>
  <si>
    <t xml:space="preserve">Администрация Кемского муниципального района, Отдел экономики и управления муниципальной собственностью </t>
  </si>
  <si>
    <t>Увеличение поступлений НДФЛ в бюджет Кемского района от вновь созданных рабочих мест</t>
  </si>
  <si>
    <t>В течение 2018-2020 годов (декабрь отчетного года)</t>
  </si>
  <si>
    <t xml:space="preserve">Формирование налоговой культуры и нетерпимого отношения в обществе к действиям налогоплательщиков:
1) осуществляющих выплату заработной платы ниже МРОТ;
2) имеющих признаки неформальной занятости и (или) осуществляющих выплату неофициальной заработной платы, в том числе проведение индивидуальной работы с руководителями организаций по увеличению уровня заработной платы наемных работников;                                                                                                   3) несвоевременно или не вполном объеме уплачивающих установленные законодательством платежи в местный бюджет                                       </t>
  </si>
  <si>
    <t>Организация деятельности Комиссии по мобилизации дополнительных налоговых и неналоговых доходов в бюджет Кемского муниципального района" (далее - Комиссия), подготовка предложений для Республиканской комиссии по мобилизации дополнительных налоговых и неналоговых доходов</t>
  </si>
  <si>
    <t>Увеличение поступлений налогов  в бюджет Кемского района по результатам деятельности Комиссии</t>
  </si>
  <si>
    <t xml:space="preserve">Увеличение поступления налогов  в бюджет Кемского района по результатам информационно-разъяснительной работы                               </t>
  </si>
  <si>
    <t>Отдел архитектуры и градостроительства администрации Кемского муниципального района</t>
  </si>
  <si>
    <t>Проведение мероприятий по выявлению и учету объектов недвижимости, формирование полных и достоверных сведений об имуществе, более полное использование имущества для развития предпринимательства и роста активов граждан</t>
  </si>
  <si>
    <t>Увеличение поступлений в бюджет Кемского района к уровню поступлений за предыдущий год</t>
  </si>
  <si>
    <t>Вовлечение в налоговый оборот земельных участков:
- выявление отсутствующих и (или) недостоверных сведений о земельных участках (кадастровая стоимость, площадь, категория земель и (или) вид разрешенного использования, группа видов разрешенного использования), для дальнейшего определения (уточнения) и вовлечения в налогоый оборот;
- реализация мероприятий в рамках муниципального земельного контроля по выявлению не используемых по целевому назначению земельных участков, на которые зарегистрированы права, но отсутствуют данные по кадастровой оценке, невостребованных земельных участков (долей, паев) из земель сельскохозяйственного назначения и принятие мер по оформлению их в муниципальную собственность. Предоставление соответствующих сведений в налоговые органы для рассмотрения вопроса об основаниях применения ставки земельного налога;
- уточнение сведений о правообладателях ранее учтенных земельных участков в случае отсутствия соответствующих сведений в Едином государственном реестре недвижимости и передача информации в установленном статьей 85 Налогового кодекса Российской Федерации порядке для постановки их на учет в налоговом органе</t>
  </si>
  <si>
    <t>Проведение мероприятий по выявлению и учету земельных участков, формирование полных и достоверных сведений о назначении и использовании земельных участков, более полное использование земельных участков для развития предпринимательства и роста активов граждан</t>
  </si>
  <si>
    <t>Рост количества земельных участков, единиц</t>
  </si>
  <si>
    <t>Предоставление эффективных налоговых льгот (пониженных ставок по местным налогам)</t>
  </si>
  <si>
    <t>МФУ, Органы местного самоуправления</t>
  </si>
  <si>
    <t>Увеличение поступлений в бюджет Кемского района к уровню поступлений 2017 года</t>
  </si>
  <si>
    <t>Ежегодно до 1 августа</t>
  </si>
  <si>
    <t>Проведение   оценки эффективности налоговых льгот Муниципальным финансовым управлением  и принятие решений органами местного самоуправления о прекращении действия неэффективных налоговых льгот, установленных на муниципальном уровне</t>
  </si>
  <si>
    <t xml:space="preserve">Вовлечение в налоговый оборот объектов недвижимости:
- выявление неучтенных (в отношении которых государственный кадастровый учет и (или) государственная регистрация прав не осуществлена) объектов недвижимости на территории муниципального образования;
- проведение работы по достижению полной нумерации жилых домов в населенных пунктах с внесением соответствующих изменений в федеральную информационную адресную систему (ФИАС);
- проведение работы по дополнению и (или) уточнению сведений об объектах недвижимого имущества, в том числе: установление (уточнение) площадей зданий, помещений, сооружений; установление (уточнение адреса места нахождения зданий, помещений, сооружений; установление правообладателей зданий, помещений, сооружений;            - участие представителей органов местного самоуправления в заседаниях Комиссии по оспариванию кадастровой стоимости объектов недвижимости, созданной при Управлении Федеральной службы  государственной регистрации, кадастра и картографии по Республике Карелия, при оспаривании стоимости объектов недвижимости и земельных участков, находящихся на территории муниципального образования </t>
  </si>
  <si>
    <t>Обеспечение роста поступлений от реализации программы приватизации (продажа здания отделения пребывания граждан пожилого возраста и инвалидов)</t>
  </si>
  <si>
    <t>Мобилизация доходов в виде дивидендов от участия в уставном капитале хозяйственных обществ, в том числе за счет повышения размера дивидендов до 50% чистой прибыли, рассчитанной по показателям консолидированной финансовой отчетности</t>
  </si>
  <si>
    <t xml:space="preserve">Отдел экономики и управления муниципальной собственностью </t>
  </si>
  <si>
    <t xml:space="preserve">Органы местного самоуправления, Отдел экономики и управления муниципальной собственностью </t>
  </si>
  <si>
    <t>Изменение ставок арендной платы за использование муниципального имущества не ниже ставок, сложившихся исходя из рыночной стоимости аренды имущества, при сдаче в аренду коммерческой недвижимости иными собственниками на территории муниципального образования целях повышения конкуренции на рынке недвижимости</t>
  </si>
  <si>
    <t xml:space="preserve">Принятие и реализация решений, предусматривающих включение в План реализации муниципального имущества (приватизации) дополнительных обхектов </t>
  </si>
  <si>
    <t>Принятие и реализация решений об установлении норматива отчисления в доходы бюджета дивидендов от участия в капитале хозяйственных обществ в размере 50 процентов чистой прибыли, расчитанной по показателям консолидированной финансовой отчетности</t>
  </si>
  <si>
    <t>Рост количества объектов продажи, единиц</t>
  </si>
  <si>
    <t>Увеличение поступлений в бюджет Кемского района в 2018 году</t>
  </si>
  <si>
    <t>Ежегодно до 1 апреля</t>
  </si>
  <si>
    <t>Принятие и реализация решений об установлении ставок аренды за использование муниципального имущества не ниже ставок исходя из рыночной стоимости аренды имущества, внесение изменений в действующие договоры об аренде муниципального имущества на основе исследований и анализа рыночной стоимости аренды имущества</t>
  </si>
  <si>
    <t>не менее 100</t>
  </si>
  <si>
    <t>Отношение размера ставок аренды муниципального имущества к средней рыночной стоимости аренды имущества по соответствующему муниципальному образованию, в процентах</t>
  </si>
  <si>
    <t>Органы местного самоуправления, Отдел экономики и управления муниципальной собственностью администрации Кемского муниципального района</t>
  </si>
  <si>
    <t>1.6.</t>
  </si>
  <si>
    <t>Ежегодно до 1 октября</t>
  </si>
  <si>
    <t>Увеличение поступлений в бюджет Кемского района к уровню поступлений за предыдущий год за счет продажи или сдачи в аренду дополнительно выявленных объектов</t>
  </si>
  <si>
    <t>Проведение мероприятий по выявлению и учету муниципального имущества, формирование полных и достоверных сведений об имуществе</t>
  </si>
  <si>
    <t>Количество дополнительно выявленных объектов, единиц</t>
  </si>
  <si>
    <t>Ежегодно до 1 декабря текущего года</t>
  </si>
  <si>
    <t>Ежегодно до 1 сентября</t>
  </si>
  <si>
    <t>Ежемесячная работа с должниками по уплате арендной платы за землю и муниципальное имущество, в том числе за счет активизации претензионно-исковой работы и рассмотрения плательщиков, имеющих задолженность по арендной плате, на заседаниях Комиссии</t>
  </si>
  <si>
    <t>Увеличение поступлений в бюджет Кемского района</t>
  </si>
  <si>
    <t>Увеличение поступлений в бюджет Кемского района, тыс. руб.</t>
  </si>
  <si>
    <t>Администрация Кемского муниципального района, Отдел жилищно -  коммунального хозяйства</t>
  </si>
  <si>
    <t>Ежегодно до 1 марта</t>
  </si>
  <si>
    <t>Организация взаимодействия с гражданами и юридическими лицами в целях обеспечения увеличения доходов от самообложения граждан и безвозмездных поступлений в бюджет от физических и юридических лиц (в том числе для участия в реализации Программы поддержки местных инициатив)</t>
  </si>
  <si>
    <t>Организация сходов, собраний граждан и представителей юридических лиц по вопросам  самообложения граждан и перечисления безвозмездных взносов в бюджет от физических и юридических лиц для участия в реализации Программы поддержки местных инициатив и других аналогичных проектах</t>
  </si>
  <si>
    <t>Администрация Кемского муниципального района</t>
  </si>
  <si>
    <t xml:space="preserve">Количество реализованных проектов по реализации Программы местных инициатив и других аналогичных проектов, единиц </t>
  </si>
  <si>
    <t>1.7.</t>
  </si>
  <si>
    <t>1.8.</t>
  </si>
  <si>
    <t>Август 2018 года</t>
  </si>
  <si>
    <t>Июль 2018 года</t>
  </si>
  <si>
    <t xml:space="preserve">Ежегодно </t>
  </si>
  <si>
    <t>Администрация Кемского муниципального района, Административная комиссия</t>
  </si>
  <si>
    <t>На основе анализа результатов деятельности административной комиссии повышение эффективности их деятельности</t>
  </si>
  <si>
    <t>Осуществление мероприятий по исполнению административного законодательства, по начислению и контролю по уплате штрафов за совершенные  административные правонарушения на территории Кемского района</t>
  </si>
  <si>
    <t>Отдел экономики и управления муниципальной собственностью Администрации Кемского муниципального района</t>
  </si>
  <si>
    <t>Обеспечение качественного и оперативного земельного контроля за оформлением в соответствии с законодательством земельно-правовых документов физическими и юридическими лицами и своевременностью оплаты ими за пользование земельными участками, а также контроля за оформлением объектов недвижимости</t>
  </si>
  <si>
    <t>Ежемесячно в течение 2018 - 2020 годов</t>
  </si>
  <si>
    <t>Ежемесячное рассмотрение причин нарушения законодательства плательщиками, имеющими задолженность по платежам в бюджет и внебюджетные фонды, на заседаниях Комиссии по вопросам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 внесение предложений и рекомендаций об устранении фактов нарушения законодательства</t>
  </si>
  <si>
    <t>Межрайонная ИФНС № 1 по Республике Карелия (по согласованию), Кемское МФУ, Центр занятости населения по Кемскому району (по согласованию)</t>
  </si>
  <si>
    <t>Организация и повышение эффективности работы Комиссии по легализации объектов налогообложения и погашению задолженности по платежам в бюджет, и рассмотрение плательщиков, имеющих задолженность по платежам в бюджет (в том числе по НДФЛ) и внебюджетные фонды на заседаниях Комиссий по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t>
  </si>
  <si>
    <t>3.8.</t>
  </si>
  <si>
    <t>Главные администраторы доходов бюджета, Кемское МФУ</t>
  </si>
  <si>
    <t>Ежегодно до 1 декабря</t>
  </si>
  <si>
    <t>Повышение эффективности деятельности главных администраторов доходов бюджета</t>
  </si>
  <si>
    <t>Принятие и реализация актов главных администраторов доходов бюджета по вопросу повышения эффективности администрирования, 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</si>
  <si>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Рост поступлений в бюджет по налогу на имущество физических лиц к сумме поступлений за предыдущий год, тыс. руб.</t>
  </si>
  <si>
    <t>1.9.</t>
  </si>
  <si>
    <t>Повышение эффективности работы по проведению торгов по продаже права заключения договоров аренды муниципального имущества и земельных участков, находящихся в муниципальной собственности</t>
  </si>
  <si>
    <t>Осуществление деятельности, направленной на рост предложений (периодичности предложений) по продаже права заключения договоров аренды муниципального имущества и земельных участков, находящихся в муниципальной собственности, заключение договоров аренды</t>
  </si>
  <si>
    <t>Рост количества заключенных договоров к предыдущему году, единиц</t>
  </si>
  <si>
    <t>Главы администраций муниципальных образований поселений Кемского муниципального района, Администрация Кемского муниципального района, Кемское МФУ</t>
  </si>
  <si>
    <t>Проведение мероприятий по оптимизации (централизации и экономии)  расходов органов местного самоуправления, принятие и реализация Планов мероприятий по оптимизации расходов</t>
  </si>
  <si>
    <t>Повышение эффективности расходов бюджета, в процентах (расчетное снижение среднегодовой стоимости административных, вспомогательных и обслуживающих функций и услуг в органах местного самоуправления за отчетный год по отношению к предыдущему году)</t>
  </si>
  <si>
    <t>Администрации муниципальных образований Кемского района</t>
  </si>
  <si>
    <t>МКУ Кемский КЦСОН</t>
  </si>
  <si>
    <t>С 1 марта 2018 года</t>
  </si>
  <si>
    <t>С 1 мая 2018 года до 31 декабря 2018 года</t>
  </si>
  <si>
    <t>С 1 сентября 2018 года</t>
  </si>
  <si>
    <t>Подготовка, принятие и реализация распоряжения об изменении вида МБОУ "Куземская ООШ" (закрытие 5 класса и переводе в здание Администрации Куземского поселения)</t>
  </si>
  <si>
    <t xml:space="preserve">Реорганизация  муниципальных учреждений в целях повышения качества образования и эффективности использования занимаемых помещений </t>
  </si>
  <si>
    <t>Подготовка, принятие и реализация распоряжения о закрытии 10 класса в МБОУ "Подужемская СОШ" (сокращение 1,94 ставки педагогического работника)</t>
  </si>
  <si>
    <t>Подготовка, принятие и реализация распоряжения о реорганизации  МБОУ "Кемская" ВсОШ" путем присоединения к МБОУ "СОШ № 1"</t>
  </si>
  <si>
    <t>Администрация Кемского муниципального района, МКУ "Кемское управление образования"</t>
  </si>
  <si>
    <t>Декабрь 2018 года</t>
  </si>
  <si>
    <t xml:space="preserve">Принятие приказов о внесении изменений в штатные расписания (сокращении в период с декабря 2018 года штатных единиц сторожей в учреждениях с выплатой кломпенсации за неиспользованный отпуск и выходного пособия; Внесение изменений в планы финансово - хозяйственной деятельности в части изменения направлений расходов;организация закупки охранно - пожарных услуг </t>
  </si>
  <si>
    <t xml:space="preserve">Организация охраны помещений в муниципальных учреждениях путем закупки охранно - пожарных услуг (передача на аутсорсинг), </t>
  </si>
  <si>
    <t>МКУ "Кемское управление образования",       МКУ "Кемское УКиС"</t>
  </si>
  <si>
    <t>Организация охраны  помещений в муниципальных учреждениях путем закупки охранно - пожарных услуг (передача на аутсорсинг)</t>
  </si>
  <si>
    <t xml:space="preserve">В течение 2019 года года </t>
  </si>
  <si>
    <t>Изменение обязанностей работников муниципальных учреждений, совмещающих обязанности по вакантным должностям в основное рабочее время длительный период</t>
  </si>
  <si>
    <t>С 1 июля 2018 года</t>
  </si>
  <si>
    <t>МКУ "Кемское Управление образования", МКУ "Кемское УКиС"</t>
  </si>
  <si>
    <t>Администрация Кемского муниципального района, Кемское МФУ</t>
  </si>
  <si>
    <t>Кемское МФУ,  органы местного самоуправления муниципальных образований</t>
  </si>
  <si>
    <t>МКУ "Кемское Управление образования", МКУ "Кемское УКиС", МКУ "Хозгруппа"</t>
  </si>
  <si>
    <t xml:space="preserve">Осуществление контроля за объемами потребления коммунальных услуг, меры технического характера по снижению объемов потребления коммунальных ресурсов учреждениями </t>
  </si>
  <si>
    <t>Контроль за потреблением коммунальных услуг и реализация мер по повышению энергоэффективности и сокращению объемов потребления коммунальных ресурсов</t>
  </si>
  <si>
    <t>Подготовка, принятие и реализация постановления Администрации Кемского муниципального района о внесении изменений в муниципальные правовые акты в части изменения целей и критериев предоставления субсидий юридическим лицам из бюджета</t>
  </si>
  <si>
    <t>Оптимизация целей и критериев предоставления субсидий юридическим лицам из бюджета</t>
  </si>
  <si>
    <t>Принятие постановления до 1 декабря 2018 года</t>
  </si>
  <si>
    <t>не менее 10</t>
  </si>
  <si>
    <t>не менее 15</t>
  </si>
  <si>
    <t>Повышение рентабельности деятельности организаций (ранее получающих субсидии из бюджета), в процентах</t>
  </si>
  <si>
    <t>Отмена расходных обязательств по решению вопросов, не отнесенных к вопросам местного значения</t>
  </si>
  <si>
    <t>Разовая реализация Плана мероприятий по сокращению расходных обязательств по решению вопросов, не отнесенных к вопросам местного значения</t>
  </si>
  <si>
    <t>Реализация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</si>
  <si>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 xml:space="preserve"> Администрации Кемского муниципального района и поселений</t>
  </si>
  <si>
    <t>Внесение изменений в правила благоустройства территорий муниципальных образований, предусматривающих регулирование вопросов обеспечения владельцами зданий, строений, сооружений, земельных участков содержания  и благоустройства прилегающих территорий</t>
  </si>
  <si>
    <t>Принятие НПА в срок до 1 октября 2018 года</t>
  </si>
  <si>
    <t>Администрация Кемского муниципального района, администрации поселений</t>
  </si>
  <si>
    <t>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t>
  </si>
  <si>
    <t>Проведение анализа системы закупок для муниципальных нужд учреждениями и органами местного самоуправления,проведение мер по организации совместных закупок, увеличению доли закупок, осуществляемых конкурентными способами, утверждение и реализация Порядка, предусматривающего направление экономии, сложившесй по итогам закупок, на финансовое обеспечение первоочередных расходных обязательств</t>
  </si>
  <si>
    <t>Сокращение просроченной кредиторской и дебиторской задолженност, в процентах</t>
  </si>
  <si>
    <t>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t>
  </si>
  <si>
    <t>МКУ "Кемское Управление образования", МКУ "Кемское УКиС", МКУ "Хозгруппа", органы местного самоуправления</t>
  </si>
  <si>
    <t>Принятие и реализация правового акта, регулирующего вопрос организации проведения проверки достоверности определения сметной стоимости строительства, реконструкции, капитального ремонта объектов капитальногостроительства</t>
  </si>
  <si>
    <t>Достоверность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427определяется по всем объектам</t>
  </si>
  <si>
    <t>МКУ "Кемское Управление образования", Руководители МБОУ "СОШ № 2" и МБОУ "СОШ № 3"</t>
  </si>
  <si>
    <t>С 1 января 2019 года</t>
  </si>
  <si>
    <t>Внесение изменений в план финансово - хозяйственной деятельности муниципального учреждения об определении источником финансового обеспечения оплаты труда  штатным единицам, осуществляющим предпринимательскую деятельность, и частично  стимулирующих выплат,   средства от предпринимательской деятельности</t>
  </si>
  <si>
    <t xml:space="preserve">Принятие и реализация распоряжении и приказов о сокращении бюджетных ассигнований и лимитов бюджетных обязательств на сумму, высвободившуюся в результате экономии фонда оплаты труда </t>
  </si>
  <si>
    <t>МКУ "Кемское Управление образования", МКУ "Кемское УКиС", руководители муниципальных учреждений</t>
  </si>
  <si>
    <t>Принятие и реализация Приказов о нормах труда и об изменении штатной численности,  перевод работников на неполный рабочий день на основании личных заявлений</t>
  </si>
  <si>
    <t>В течение 2018-2020 года (начиная с 1 сентября 2018 года)</t>
  </si>
  <si>
    <t xml:space="preserve">Централизация услуг по обслуживанию электрического оборудования в учреждениях </t>
  </si>
  <si>
    <t>Проведение анализа штатных расписаний и выполняемых обязанностей по обслуживанию электрического оборудования в учреждениях, принятие и реализация приказов об изменении обязанностей работников и сокращении штатных единиц</t>
  </si>
  <si>
    <t>Централизация услуг клубных учреждений на уровне муниципального района (клуба в п.Гайжево)</t>
  </si>
  <si>
    <t>МКУ Кемское УКиС, МБУ "Кемский ЦК и С" (Администрация Кемского муниципального района)</t>
  </si>
  <si>
    <t>Проведение анализа штатных расписаний и выполняемых обязанностей по предоставлению населению культурно - досуговых услуг учреждениями, принятие и реализация приказов об изменении обязанностей работников и сокращении штатных единиц (в случае реорганизации, ликвидации учреждений - принятие и реализация правового акта Администрации Кемского муниципального района)</t>
  </si>
  <si>
    <t>С 1 мая 2018 года</t>
  </si>
  <si>
    <t>Организация деятельности по нормированию труда и приведение численности работников административного, обслуживающего и вспомогательного персонала в соответствие с нормами</t>
  </si>
  <si>
    <t>Приведение соотношения штатной численности и обслуживаемых граждан в муниципальных учреждениях в соответствие с показателями "дорожных карт", принятых в соответствующих сферах во исполнение Указов Президента РФ от 08 мая 2012 года в учреждении социального обслуживания</t>
  </si>
  <si>
    <t>Организация перевода предоставления услуг Кемским комплексным центром социального обслуживания населений из отделения временного проживания граждан пожилого возраста и инвалидов в другие отделения, проведение анализа штатных расписаний и выполняемых обязанностей в муниципальном учреждении, выработка предложений по их оптимальному соотношению, принятие и реализация приказов</t>
  </si>
  <si>
    <t>Администрация Кемского муниципального района, МКУ "Кемское управление образования", руководители муниципальных учреждений дошкольного образования</t>
  </si>
  <si>
    <t>Кемское МФУ, органы местного самоуправления муниципальных образований</t>
  </si>
  <si>
    <t>Принятие и реализация нормативного правового акта "Об основных направлениях долговой политики Кемского  муниципального района на 2019 год и плановый перид 2020-2021 годов"</t>
  </si>
  <si>
    <t>Кемское МФУ</t>
  </si>
  <si>
    <t>В течение 2018 - 2019 годов</t>
  </si>
  <si>
    <t>Направление высвобождаемых в результате реализации мероприятий раздела III Программы средств бюджета Кемского района на сокращение объема муниципального долга и просроченной кредиторской задолженности органов местного самоуправления и муниципальных учреждений всех типов.</t>
  </si>
  <si>
    <t>не менее 93,3</t>
  </si>
  <si>
    <t>Расширение возможности предоставления дополнительного образования образовательными организациями</t>
  </si>
  <si>
    <t>Принятие и реализация распоряжения и приказов о проведении мероприятий по расширению возможности предоставления дополнительного образования различной направленности, организации специализированных (профильных) лагерей в летний период на базе одного образовательного учреждения</t>
  </si>
  <si>
    <t>МКУ "Кемское управление образования", Руководители общеобразовательных учреждений и учреждений дополнительного образования</t>
  </si>
  <si>
    <t>Размер норматива отчисления в доходы бюджета дивидендов от участия муниципального образования в капитале хозяйственных обществ, процентов чистой прибыли, расчитанной по показателям консолидированной финансовой отчетности, установленный решением органа местного самоуправления</t>
  </si>
  <si>
    <t>Меры по повышению эффективности расходов консолидированного бюджета Кемского района путем повышения доступности и качества муниципальных услуг, эффективности деятельности органов местного самоуправления</t>
  </si>
  <si>
    <t xml:space="preserve">Оптимизация расходов на финансовое обеспечение органов местного самоуправления путем:                                                                                 - сокращения расходов на служебные командировки, материальное обеспечение, представительские расходы, транспортное обслуживание, услуги междугородной и международной связи, технического сопровождения "Консультант Плюс", смены интернет- провайдера, оптимизации перечня подписки на газеты и журналы); 
- выведения непрофильных специалистов из числа муниципальных служащих;
- приведения численности работников органов местного самоуправления и расходов на их содержание в соответствие с нормативными
</t>
  </si>
  <si>
    <t>Направление высвобождаемых в результате реализации мероприятий раздела II Программы средств бюджета Кемского района на повышение доступности и качества муниципальных услуг</t>
  </si>
  <si>
    <t xml:space="preserve"> Обеспечение условий развития малого и среднего предпринимательства на территории Кемского района  (Дополнительные доходы местного бюджета) </t>
  </si>
  <si>
    <t>Выявление неиспользуемого муниципального имущества и формирование достоверных сведений о нем в целях повышения конкуренции на рынке недвижимости и земельных ресурсов</t>
  </si>
  <si>
    <t>Ежегодно (отчетность - до 1 апреля)</t>
  </si>
  <si>
    <t>Принятие и реализация постановления о предоставлении субсидий субъектам малого предпринимательства, осуществляющим деятельность по предоставлению дополнительного образования детям</t>
  </si>
  <si>
    <t>Администрация Кемского муниципального района, МКУ "Кемское Управление образования"</t>
  </si>
  <si>
    <t>МКУ "Кемское Управление образования",       МКУ "Кемское УКиС"</t>
  </si>
  <si>
    <t>С 2019 года</t>
  </si>
  <si>
    <t>Стимулирование предоставления дополнительного образования для детей негосударственными организациями с предоставлением им субсидий из бюджета</t>
  </si>
  <si>
    <t>Вовлечение в налоговый оборот объектов недвижимости, включая земельные участки, в том числе: уточнение сведений об объектах недвижимости, предоставление сведений о земельных участках и иных объектах недвижимости в рамках информационного обмена.</t>
  </si>
  <si>
    <t>Администрация Кемского муниципального района, Кемское МФУ, Межрайонная ИФНС России № 1 по Республики Карелия (по согласованию), Центр занятости населения по Кемскому району (по согласованию)</t>
  </si>
  <si>
    <t xml:space="preserve"> бюджет Республики Карелия</t>
  </si>
  <si>
    <t>Численность обучающихся в организациях дополнительного образования в расчете на 1 педагогического работника, чел.</t>
  </si>
  <si>
    <t>Использование высвобождаемых и дополнительно предоставляемых из бюджета Республики Карелия средств в результате реализации мер по повышению эффективности расходов консолидированного бюджета Кемского района  на повышение доступности и качества муниципальных услуг</t>
  </si>
  <si>
    <t>Подготовка и направление обоснований и расчетов Главе Республики Карелия, в Правительство и Министерство финансов Республики Карелия по вопросу предоставления межбюджетных трансфертов для полного финансового обеспечения повышения оплаты труда работников муниципальных учреждений в соответствии с принятым Конституционным судом Российской Федерации постановлением от 07 декабря 2017 года № 38-П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и направление дополнительных межбюджетных трансфертов на финансовое обеспечение повышения оплаты труда в соответствии с вышеуказанным решением Конституционного суда</t>
  </si>
  <si>
    <t>Использование средств, предоставляемых из бюджета Республики Карелия на исполнение решения Конституционного суда от 07 декабря 2017 года № 38-П</t>
  </si>
  <si>
    <t>Ежемесячно в течение 2018-2020 годов ( до 25 числа каждого месяца)</t>
  </si>
  <si>
    <t>Ежегодно (декабрь текущего года)</t>
  </si>
  <si>
    <t>Ежемесячно в течение 2018-2020 годов (5 число каждого месяца)</t>
  </si>
  <si>
    <t>Ежемесячно в течение 2018 - 2020 годов ( до 28 числа)</t>
  </si>
  <si>
    <t>Ежемесячно в течение 2018-2020 годов ( декабрь)</t>
  </si>
  <si>
    <t>Ежегодно (декабрь)</t>
  </si>
  <si>
    <t>В течение 2018-2020 годов (декабрь)</t>
  </si>
  <si>
    <t>Уровень муниципального долга по отношению к налоговым и неналоговым доходам бюджета Кемского муниципального района, в процентах</t>
  </si>
  <si>
    <t>Снижение среднего уровня процентных ставок по коммерческим привлеченным кредитам, процентных пунктов к ставкам по действующим контрактам</t>
  </si>
  <si>
    <t>1.10.</t>
  </si>
  <si>
    <t>Стимулирование увеличения объема инвестиций в основной капитал крупных и средних организаций (за исключением бюджетных средств) по сравнению с уровнем 2017 года</t>
  </si>
  <si>
    <t>Рост объема инвестиций в основной капитал крупных и средних организаций (за исключением бюджетных средств) по сравнению с уровнем 2017 года, в процентах</t>
  </si>
  <si>
    <t>Удельный вес объема налоговых льгот в общем объеме налоговых доходов местного бюджета в  процентах</t>
  </si>
  <si>
    <t xml:space="preserve">Разработка, принятие и реализация Плана стимулирования увеличения объема инвестиций в основной капитал крупных и средних организаций (за исключением бюджетных средств) </t>
  </si>
  <si>
    <t>Пролонгированный эффект</t>
  </si>
  <si>
    <t>Ежегодно</t>
  </si>
  <si>
    <t>Доля просроченной кредиторской задолженнности муниципальных казенных учреждений в расходах консолидированного бюджета Кемского района,                             в процентах</t>
  </si>
  <si>
    <t>не более 2,1</t>
  </si>
  <si>
    <t>дополнительные налоговые и неналоговые доходы местного бюджета</t>
  </si>
  <si>
    <t>Рост налоговых и неналоговых доходов консолидированного бюджета Кемского района по сравнению с 2017 годом,                                     в процентах</t>
  </si>
  <si>
    <t>не более 2,0</t>
  </si>
  <si>
    <t>не более 1,9</t>
  </si>
  <si>
    <t>Численность работников органов местного самоуправления и расходы на обеспечение их функций соответствуют нормативным</t>
  </si>
  <si>
    <t>Взаимодействие с Правительством и Министерством финансов Республики Карелия по вопросу полного финансового обеспечения принятых  органами государственной власти решений о повышении оплаты труда работников муниципальных учреждений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в соответствии с принятым Конституционным судом Российской Федерации постановлением от 07 декабря 2017 года № 38-П,  на основании подготовленных расчетов и обоснований органов местного самоуправления (соблюдение принципа самостоятельности, установленного БК РФ)</t>
  </si>
  <si>
    <t>Повышение качества образования для обучающихся 5 класса, проживающих в п. Кузема ( при обучении учащихся 5 класса из п.Кузема в других населенных пунктах)</t>
  </si>
  <si>
    <t>Повышение качества образования для обучающихся 10 класса, проживающих в д. Подужемье ( при обучении учащихся 10 класса из д. Подужемье в других населенных пунктах)</t>
  </si>
  <si>
    <t xml:space="preserve">Внедрение экономичной услуги по охране зданий;  Снижение численности к уровню 2017 года, штатных единиц </t>
  </si>
  <si>
    <t>Внедрение экономичной формы организации предоставления услуг;  Соответствие показателей оплаты труда и соотношения штатной численности и обслуживаемых граждан с показателями "дорожной карты" в сфере социального обслуживания</t>
  </si>
  <si>
    <t>эффективна/неэффективна</t>
  </si>
  <si>
    <t xml:space="preserve"> План мероприятий по оздоровлению муниципальных финансов Кемского муницпального района на 2018 - 2020 годы</t>
  </si>
  <si>
    <t>Приложение 1
к Программе оздоровления
муниципальных финансов 
 Кемского муниципального района
на 2018-2020 годы, утвержденной постановлением администрации Кемского муниципального района  
от 08.08.2018 года № 628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</si>
</sst>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0"/>
      <name val="Times New Roman"/>
      <family val="1"/>
      <charset val="204"/>
    </font>
    <font>
      <sz val="11"/>
      <name val="Times New Roman"/>
      <family val="1"/>
      <charset val="204"/>
    </font>
    <font>
      <b/>
      <sz val="12"/>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sz val="12"/>
      <color theme="1"/>
      <name val="Times New Roman"/>
      <family val="1"/>
      <charset val="204"/>
    </font>
    <font>
      <i/>
      <sz val="12"/>
      <name val="Times New Roman"/>
      <family val="1"/>
      <charset val="204"/>
    </font>
    <font>
      <i/>
      <sz val="12"/>
      <color theme="1"/>
      <name val="Times New Roman"/>
      <family val="1"/>
      <charset val="204"/>
    </font>
    <font>
      <b/>
      <sz val="12"/>
      <color theme="1"/>
      <name val="Times New Roman"/>
      <family val="1"/>
      <charset val="204"/>
    </font>
    <font>
      <sz val="12"/>
      <name val="Calibri"/>
      <family val="2"/>
      <scheme val="minor"/>
    </font>
    <font>
      <sz val="10"/>
      <color theme="1"/>
      <name val="Times New Roman"/>
      <family val="1"/>
      <charset val="204"/>
    </font>
    <font>
      <sz val="1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1" fillId="0" borderId="0"/>
  </cellStyleXfs>
  <cellXfs count="214">
    <xf numFmtId="0" fontId="0" fillId="0" borderId="0" xfId="0"/>
    <xf numFmtId="0" fontId="2"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9" fillId="0" borderId="0" xfId="0" applyFont="1" applyAlignment="1">
      <alignment horizontal="justify"/>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center" vertical="center" wrapText="1"/>
    </xf>
    <xf numFmtId="0" fontId="9"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9" fillId="0" borderId="3" xfId="0" applyFont="1" applyFill="1" applyBorder="1" applyAlignment="1">
      <alignment horizontal="center" vertical="center"/>
    </xf>
    <xf numFmtId="165" fontId="9" fillId="0" borderId="3" xfId="0" applyNumberFormat="1" applyFont="1" applyFill="1" applyBorder="1" applyAlignment="1">
      <alignment horizontal="center" vertical="center"/>
    </xf>
    <xf numFmtId="0" fontId="4" fillId="2" borderId="0" xfId="0" applyFont="1" applyFill="1" applyAlignment="1">
      <alignment horizontal="justify" vertical="center" wrapText="1"/>
    </xf>
    <xf numFmtId="0" fontId="3" fillId="2" borderId="0" xfId="0" applyFont="1" applyFill="1" applyAlignment="1">
      <alignment horizontal="justify" vertical="center" wrapText="1"/>
    </xf>
    <xf numFmtId="0" fontId="9" fillId="3" borderId="3"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2" borderId="0" xfId="0" applyFont="1" applyFill="1" applyAlignment="1">
      <alignment horizontal="justify"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Fill="1" applyAlignment="1">
      <alignment horizontal="center" vertical="center" wrapText="1"/>
    </xf>
    <xf numFmtId="0" fontId="13" fillId="3" borderId="0" xfId="0" applyFont="1" applyFill="1" applyAlignment="1">
      <alignment wrapText="1"/>
    </xf>
    <xf numFmtId="164" fontId="9" fillId="0" borderId="3"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9"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top" wrapText="1"/>
    </xf>
    <xf numFmtId="165" fontId="9" fillId="0"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9" fillId="0" borderId="0" xfId="0" applyFont="1" applyFill="1" applyAlignment="1">
      <alignment horizontal="center" vertical="center" wrapText="1"/>
    </xf>
    <xf numFmtId="2" fontId="6" fillId="0" borderId="3"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1" applyFont="1" applyFill="1" applyBorder="1" applyAlignment="1">
      <alignment vertical="center" wrapText="1"/>
    </xf>
    <xf numFmtId="0" fontId="6" fillId="0" borderId="3" xfId="1" applyFont="1" applyFill="1" applyBorder="1" applyAlignment="1">
      <alignment horizontal="center" vertical="center" wrapText="1"/>
    </xf>
    <xf numFmtId="0" fontId="13" fillId="4" borderId="0" xfId="0" applyFont="1" applyFill="1" applyAlignment="1">
      <alignment wrapText="1"/>
    </xf>
    <xf numFmtId="14" fontId="6" fillId="0" borderId="3" xfId="0" applyNumberFormat="1" applyFont="1" applyFill="1" applyBorder="1" applyAlignment="1">
      <alignment horizontal="center" vertical="center" wrapText="1"/>
    </xf>
    <xf numFmtId="0" fontId="14" fillId="0" borderId="0" xfId="0" applyFont="1" applyFill="1" applyAlignment="1">
      <alignment vertical="top" wrapText="1"/>
    </xf>
    <xf numFmtId="0" fontId="14" fillId="0" borderId="0" xfId="0" applyFont="1" applyFill="1" applyAlignment="1">
      <alignment horizontal="justify"/>
    </xf>
    <xf numFmtId="0" fontId="6" fillId="0" borderId="0" xfId="0" applyFont="1" applyFill="1" applyBorder="1" applyAlignment="1">
      <alignment horizontal="left" vertical="center" wrapText="1"/>
    </xf>
    <xf numFmtId="164" fontId="5" fillId="4" borderId="7"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xf>
    <xf numFmtId="0" fontId="10" fillId="0" borderId="3" xfId="0" applyFont="1" applyFill="1" applyBorder="1" applyAlignment="1">
      <alignment horizontal="center" vertical="center" wrapText="1"/>
    </xf>
    <xf numFmtId="2"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justify" vertical="center" wrapText="1"/>
    </xf>
    <xf numFmtId="164" fontId="6" fillId="0" borderId="4" xfId="0" applyNumberFormat="1" applyFont="1" applyFill="1" applyBorder="1" applyAlignment="1">
      <alignment horizontal="center" vertical="center" wrapText="1"/>
    </xf>
    <xf numFmtId="0" fontId="9" fillId="0" borderId="3" xfId="0" applyFont="1" applyFill="1" applyBorder="1" applyAlignment="1">
      <alignment horizontal="justify" vertical="center" wrapText="1"/>
    </xf>
    <xf numFmtId="0" fontId="7" fillId="0" borderId="3" xfId="0" applyFont="1" applyFill="1" applyBorder="1" applyAlignment="1">
      <alignment vertical="center" wrapText="1"/>
    </xf>
    <xf numFmtId="0" fontId="6" fillId="0" borderId="15"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165" fontId="10" fillId="0" borderId="3"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165" fontId="11" fillId="0" borderId="3"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xf>
    <xf numFmtId="0" fontId="9" fillId="0" borderId="3" xfId="0" applyFont="1" applyFill="1" applyBorder="1" applyAlignment="1">
      <alignment horizontal="justify" vertical="center"/>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Border="1" applyAlignment="1">
      <alignment horizontal="center" vertical="center" wrapText="1"/>
    </xf>
    <xf numFmtId="0" fontId="6" fillId="0" borderId="12" xfId="0" applyFont="1" applyFill="1" applyBorder="1" applyAlignment="1">
      <alignment horizontal="center" vertical="center" wrapText="1"/>
    </xf>
    <xf numFmtId="164" fontId="6" fillId="2" borderId="0" xfId="0" applyNumberFormat="1" applyFont="1" applyFill="1" applyAlignment="1">
      <alignment horizontal="center" vertical="center" wrapText="1"/>
    </xf>
    <xf numFmtId="164" fontId="6"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2" borderId="3" xfId="0" applyFont="1" applyFill="1" applyBorder="1" applyAlignment="1">
      <alignment horizontal="center" vertical="center"/>
    </xf>
    <xf numFmtId="1" fontId="6"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xf>
    <xf numFmtId="165"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164" fontId="6" fillId="0" borderId="2"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6" fillId="0" borderId="0" xfId="0" applyFont="1" applyFill="1" applyAlignment="1">
      <alignment horizontal="righ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2" fillId="4" borderId="3" xfId="0" applyFont="1" applyFill="1" applyBorder="1" applyAlignment="1">
      <alignment horizontal="justify" vertical="center" wrapText="1"/>
    </xf>
    <xf numFmtId="0" fontId="8" fillId="4" borderId="3" xfId="0" applyFont="1" applyFill="1" applyBorder="1" applyAlignment="1">
      <alignment vertical="center" wrapText="1"/>
    </xf>
    <xf numFmtId="0" fontId="12" fillId="4" borderId="5" xfId="0" applyFont="1" applyFill="1" applyBorder="1" applyAlignment="1">
      <alignment horizontal="justify"/>
    </xf>
    <xf numFmtId="0" fontId="12" fillId="4" borderId="6" xfId="0" applyFont="1" applyFill="1" applyBorder="1" applyAlignment="1">
      <alignment horizontal="justify"/>
    </xf>
    <xf numFmtId="0" fontId="12" fillId="4" borderId="7" xfId="0" applyFont="1" applyFill="1" applyBorder="1" applyAlignment="1">
      <alignment horizontal="justify"/>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9" fillId="0" borderId="4"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4" xfId="0" applyFill="1" applyBorder="1" applyAlignment="1">
      <alignment horizontal="left" vertical="center" wrapText="1"/>
    </xf>
    <xf numFmtId="0" fontId="5" fillId="4" borderId="7" xfId="0" applyFont="1" applyFill="1" applyBorder="1" applyAlignment="1">
      <alignment horizontal="left" vertical="center" wrapText="1"/>
    </xf>
    <xf numFmtId="0" fontId="0" fillId="0" borderId="8" xfId="0" applyFill="1" applyBorder="1" applyAlignment="1">
      <alignment horizontal="left" vertical="center" wrapText="1"/>
    </xf>
    <xf numFmtId="0" fontId="0" fillId="0" borderId="8" xfId="0"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0" xfId="0" applyFont="1" applyBorder="1" applyAlignment="1">
      <alignment horizontal="left" vertical="center" wrapText="1"/>
    </xf>
    <xf numFmtId="0" fontId="5" fillId="4" borderId="5" xfId="0" applyNumberFormat="1" applyFont="1" applyFill="1" applyBorder="1" applyAlignment="1">
      <alignment horizontal="left" vertical="center" wrapText="1"/>
    </xf>
    <xf numFmtId="0" fontId="5" fillId="4" borderId="6" xfId="0" applyNumberFormat="1" applyFont="1" applyFill="1" applyBorder="1" applyAlignment="1">
      <alignment horizontal="left" vertical="center" wrapText="1"/>
    </xf>
    <xf numFmtId="0" fontId="5" fillId="4" borderId="7"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8" xfId="0" applyFont="1" applyFill="1" applyBorder="1" applyAlignment="1">
      <alignment horizontal="center" vertical="top" wrapText="1"/>
    </xf>
    <xf numFmtId="0" fontId="12" fillId="3" borderId="12" xfId="0" applyFont="1" applyFill="1" applyBorder="1" applyAlignment="1">
      <alignment vertical="center" wrapText="1"/>
    </xf>
    <xf numFmtId="0" fontId="7" fillId="0" borderId="9" xfId="0" applyFont="1" applyBorder="1" applyAlignment="1">
      <alignment vertical="center" wrapText="1"/>
    </xf>
    <xf numFmtId="0" fontId="7" fillId="0" borderId="15" xfId="0" applyFont="1" applyBorder="1" applyAlignment="1">
      <alignment vertical="center" wrapText="1"/>
    </xf>
    <xf numFmtId="0" fontId="7" fillId="0" borderId="10" xfId="0" applyFont="1" applyBorder="1" applyAlignment="1">
      <alignment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9" xfId="0" applyFont="1" applyFill="1" applyBorder="1" applyAlignment="1">
      <alignment horizontal="left" vertical="center" wrapText="1"/>
    </xf>
    <xf numFmtId="0" fontId="7" fillId="4" borderId="0" xfId="0" applyFont="1" applyFill="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0" fontId="7" fillId="4" borderId="10" xfId="0" applyFont="1" applyFill="1" applyBorder="1" applyAlignment="1">
      <alignment vertical="center" wrapText="1"/>
    </xf>
    <xf numFmtId="0" fontId="6" fillId="0" borderId="4"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9" fillId="0" borderId="8"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4" xfId="0" applyBorder="1" applyAlignment="1">
      <alignment horizontal="center" vertical="center" wrapText="1"/>
    </xf>
    <xf numFmtId="0" fontId="6" fillId="0" borderId="12" xfId="0" applyFont="1" applyFill="1" applyBorder="1" applyAlignment="1">
      <alignment horizontal="center" vertical="center" wrapText="1"/>
    </xf>
    <xf numFmtId="0" fontId="0" fillId="0" borderId="15" xfId="0" applyBorder="1" applyAlignment="1">
      <alignment horizontal="center" vertical="center" wrapText="1"/>
    </xf>
    <xf numFmtId="165" fontId="6" fillId="0" borderId="4" xfId="0" applyNumberFormat="1" applyFont="1" applyFill="1" applyBorder="1" applyAlignment="1">
      <alignment horizontal="center" vertical="center" wrapText="1"/>
    </xf>
  </cellXfs>
  <cellStyles count="2">
    <cellStyle name="Обычный" xfId="0" builtinId="0"/>
    <cellStyle name="Обычный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abSelected="1" zoomScale="60" zoomScaleNormal="60" workbookViewId="0">
      <selection activeCell="M2" sqref="M2"/>
    </sheetView>
  </sheetViews>
  <sheetFormatPr defaultColWidth="9.140625" defaultRowHeight="18.75" x14ac:dyDescent="0.25"/>
  <cols>
    <col min="1" max="1" width="6.28515625" style="1" customWidth="1"/>
    <col min="2" max="2" width="68" style="19" customWidth="1"/>
    <col min="3" max="3" width="47.5703125" style="20" customWidth="1"/>
    <col min="4" max="4" width="24.28515625" style="20" customWidth="1"/>
    <col min="5" max="5" width="19.7109375" style="20" customWidth="1"/>
    <col min="6" max="6" width="18.7109375" style="20" customWidth="1"/>
    <col min="7" max="7" width="13.28515625" style="13" customWidth="1"/>
    <col min="8" max="8" width="14.28515625" style="13" customWidth="1"/>
    <col min="9" max="9" width="13.7109375" style="13" customWidth="1"/>
    <col min="10" max="10" width="13.5703125" style="13" customWidth="1"/>
    <col min="11" max="11" width="21.28515625" style="12" customWidth="1"/>
    <col min="12" max="12" width="13.7109375" style="13" customWidth="1"/>
    <col min="13" max="13" width="14.7109375" style="13" customWidth="1"/>
    <col min="14" max="14" width="15.140625" style="13" customWidth="1"/>
    <col min="15" max="15" width="14.85546875" style="13" customWidth="1"/>
    <col min="16" max="16" width="9.140625" style="1"/>
    <col min="17" max="17" width="15.5703125" style="1" customWidth="1"/>
    <col min="18" max="18" width="13" style="1" customWidth="1"/>
    <col min="19" max="16384" width="9.140625" style="1"/>
  </cols>
  <sheetData>
    <row r="1" spans="1:15" s="13" customFormat="1" ht="168" customHeight="1" x14ac:dyDescent="0.25">
      <c r="B1" s="24"/>
      <c r="C1" s="24"/>
      <c r="D1" s="24"/>
      <c r="F1" s="96"/>
      <c r="M1" s="126" t="s">
        <v>327</v>
      </c>
      <c r="N1" s="126"/>
      <c r="O1" s="126"/>
    </row>
    <row r="2" spans="1:15" s="13" customFormat="1" ht="42" customHeight="1" x14ac:dyDescent="0.25">
      <c r="A2" s="134" t="s">
        <v>326</v>
      </c>
      <c r="B2" s="134"/>
      <c r="C2" s="134"/>
      <c r="D2" s="134"/>
      <c r="E2" s="134"/>
      <c r="F2" s="134"/>
      <c r="G2" s="134"/>
      <c r="H2" s="134"/>
    </row>
    <row r="3" spans="1:15" s="25" customFormat="1" ht="15.75" x14ac:dyDescent="0.25">
      <c r="A3" s="127" t="s">
        <v>0</v>
      </c>
      <c r="B3" s="127" t="s">
        <v>1</v>
      </c>
      <c r="C3" s="127" t="s">
        <v>44</v>
      </c>
      <c r="D3" s="127" t="s">
        <v>2</v>
      </c>
      <c r="E3" s="127" t="s">
        <v>55</v>
      </c>
      <c r="F3" s="127" t="s">
        <v>3</v>
      </c>
      <c r="G3" s="129" t="s">
        <v>4</v>
      </c>
      <c r="H3" s="129"/>
      <c r="I3" s="129"/>
      <c r="J3" s="129"/>
      <c r="K3" s="131" t="s">
        <v>45</v>
      </c>
      <c r="L3" s="132"/>
      <c r="M3" s="132"/>
      <c r="N3" s="132"/>
      <c r="O3" s="133"/>
    </row>
    <row r="4" spans="1:15" s="25" customFormat="1" ht="40.5" customHeight="1" x14ac:dyDescent="0.25">
      <c r="A4" s="128"/>
      <c r="B4" s="128"/>
      <c r="C4" s="130"/>
      <c r="D4" s="128"/>
      <c r="E4" s="130"/>
      <c r="F4" s="128"/>
      <c r="G4" s="3" t="s">
        <v>5</v>
      </c>
      <c r="H4" s="2" t="s">
        <v>6</v>
      </c>
      <c r="I4" s="2" t="s">
        <v>7</v>
      </c>
      <c r="J4" s="2" t="s">
        <v>8</v>
      </c>
      <c r="K4" s="3" t="s">
        <v>46</v>
      </c>
      <c r="L4" s="2" t="s">
        <v>5</v>
      </c>
      <c r="M4" s="2" t="s">
        <v>6</v>
      </c>
      <c r="N4" s="10" t="s">
        <v>47</v>
      </c>
      <c r="O4" s="2" t="s">
        <v>8</v>
      </c>
    </row>
    <row r="5" spans="1:15" s="25" customFormat="1" ht="14.25" customHeight="1" x14ac:dyDescent="0.25">
      <c r="A5" s="5">
        <v>1</v>
      </c>
      <c r="B5" s="2">
        <v>2</v>
      </c>
      <c r="C5" s="2">
        <v>3</v>
      </c>
      <c r="D5" s="2">
        <v>4</v>
      </c>
      <c r="E5" s="2">
        <v>5</v>
      </c>
      <c r="F5" s="26">
        <v>6</v>
      </c>
      <c r="G5" s="3">
        <v>7</v>
      </c>
      <c r="H5" s="2">
        <v>8</v>
      </c>
      <c r="I5" s="2">
        <v>9</v>
      </c>
      <c r="J5" s="2">
        <v>10</v>
      </c>
      <c r="K5" s="2">
        <v>11</v>
      </c>
      <c r="L5" s="2">
        <v>12</v>
      </c>
      <c r="M5" s="2">
        <v>13</v>
      </c>
      <c r="N5" s="10">
        <v>14</v>
      </c>
      <c r="O5" s="14">
        <v>15</v>
      </c>
    </row>
    <row r="6" spans="1:15" s="28" customFormat="1" ht="52.5" customHeight="1" x14ac:dyDescent="0.25">
      <c r="A6" s="156" t="s">
        <v>9</v>
      </c>
      <c r="B6" s="158" t="s">
        <v>52</v>
      </c>
      <c r="C6" s="159"/>
      <c r="D6" s="8" t="s">
        <v>51</v>
      </c>
      <c r="E6" s="27"/>
      <c r="F6" s="9"/>
      <c r="G6" s="6">
        <f>G8+G19+G23</f>
        <v>3797.8</v>
      </c>
      <c r="H6" s="6">
        <f>H8+H19+H23</f>
        <v>3678</v>
      </c>
      <c r="I6" s="6">
        <f>I8+I19+I23</f>
        <v>3849</v>
      </c>
      <c r="J6" s="6">
        <f t="shared" ref="J6:J18" si="0">SUM(G6:I6)</f>
        <v>11324.8</v>
      </c>
      <c r="K6" s="15" t="s">
        <v>49</v>
      </c>
      <c r="L6" s="15" t="s">
        <v>49</v>
      </c>
      <c r="M6" s="15" t="s">
        <v>49</v>
      </c>
      <c r="N6" s="16" t="s">
        <v>49</v>
      </c>
      <c r="O6" s="15" t="s">
        <v>49</v>
      </c>
    </row>
    <row r="7" spans="1:15" s="28" customFormat="1" ht="155.25" customHeight="1" x14ac:dyDescent="0.25">
      <c r="A7" s="157"/>
      <c r="B7" s="160"/>
      <c r="C7" s="161"/>
      <c r="D7" s="115" t="s">
        <v>315</v>
      </c>
      <c r="E7" s="115"/>
      <c r="F7" s="116"/>
      <c r="G7" s="6">
        <f>G6</f>
        <v>3797.8</v>
      </c>
      <c r="H7" s="6">
        <f>H6</f>
        <v>3678</v>
      </c>
      <c r="I7" s="6">
        <f>I6</f>
        <v>3849</v>
      </c>
      <c r="J7" s="6">
        <f t="shared" si="0"/>
        <v>11324.8</v>
      </c>
      <c r="K7" s="15" t="s">
        <v>316</v>
      </c>
      <c r="L7" s="15">
        <v>4.8</v>
      </c>
      <c r="M7" s="15">
        <v>6.2</v>
      </c>
      <c r="N7" s="16">
        <v>8.8000000000000007</v>
      </c>
      <c r="O7" s="15" t="s">
        <v>49</v>
      </c>
    </row>
    <row r="8" spans="1:15" s="38" customFormat="1" ht="37.5" customHeight="1" x14ac:dyDescent="0.25">
      <c r="A8" s="34" t="s">
        <v>10</v>
      </c>
      <c r="B8" s="136" t="s">
        <v>56</v>
      </c>
      <c r="C8" s="137"/>
      <c r="D8" s="137"/>
      <c r="E8" s="137"/>
      <c r="F8" s="153"/>
      <c r="G8" s="35">
        <f>G10+G16+G14+G13+G12+G11+G9+G15</f>
        <v>730</v>
      </c>
      <c r="H8" s="35">
        <f>H10+H16+H14+H13+H12+H11+H9+H15</f>
        <v>309</v>
      </c>
      <c r="I8" s="35">
        <f>I10+I16+I14+I13+I12+I11+I9+I15</f>
        <v>230</v>
      </c>
      <c r="J8" s="35">
        <f t="shared" si="0"/>
        <v>1269</v>
      </c>
      <c r="K8" s="36" t="s">
        <v>49</v>
      </c>
      <c r="L8" s="36" t="s">
        <v>49</v>
      </c>
      <c r="M8" s="36" t="s">
        <v>49</v>
      </c>
      <c r="N8" s="37" t="s">
        <v>49</v>
      </c>
      <c r="O8" s="36" t="s">
        <v>49</v>
      </c>
    </row>
    <row r="9" spans="1:15" s="29" customFormat="1" ht="338.45" customHeight="1" x14ac:dyDescent="0.25">
      <c r="A9" s="4" t="s">
        <v>11</v>
      </c>
      <c r="B9" s="23" t="s">
        <v>150</v>
      </c>
      <c r="C9" s="39" t="s">
        <v>140</v>
      </c>
      <c r="D9" s="3" t="s">
        <v>139</v>
      </c>
      <c r="E9" s="40" t="s">
        <v>141</v>
      </c>
      <c r="F9" s="40" t="s">
        <v>297</v>
      </c>
      <c r="G9" s="33">
        <v>20</v>
      </c>
      <c r="H9" s="33">
        <v>25</v>
      </c>
      <c r="I9" s="33">
        <v>30</v>
      </c>
      <c r="J9" s="41">
        <f t="shared" si="0"/>
        <v>75</v>
      </c>
      <c r="K9" s="3" t="s">
        <v>57</v>
      </c>
      <c r="L9" s="3">
        <v>8</v>
      </c>
      <c r="M9" s="3">
        <v>10</v>
      </c>
      <c r="N9" s="11">
        <v>12</v>
      </c>
      <c r="O9" s="17">
        <f>L9+M9+N9</f>
        <v>30</v>
      </c>
    </row>
    <row r="10" spans="1:15" s="29" customFormat="1" ht="352.9" customHeight="1" x14ac:dyDescent="0.25">
      <c r="A10" s="4" t="s">
        <v>25</v>
      </c>
      <c r="B10" s="23" t="s">
        <v>142</v>
      </c>
      <c r="C10" s="39" t="s">
        <v>143</v>
      </c>
      <c r="D10" s="3" t="s">
        <v>139</v>
      </c>
      <c r="E10" s="40" t="s">
        <v>141</v>
      </c>
      <c r="F10" s="40" t="s">
        <v>298</v>
      </c>
      <c r="G10" s="33">
        <v>50</v>
      </c>
      <c r="H10" s="33">
        <v>50</v>
      </c>
      <c r="I10" s="33">
        <v>50</v>
      </c>
      <c r="J10" s="41">
        <f t="shared" si="0"/>
        <v>150</v>
      </c>
      <c r="K10" s="3" t="s">
        <v>144</v>
      </c>
      <c r="L10" s="3">
        <v>25</v>
      </c>
      <c r="M10" s="3">
        <v>26</v>
      </c>
      <c r="N10" s="11">
        <v>28</v>
      </c>
      <c r="O10" s="17">
        <f>L10+M10+N10</f>
        <v>79</v>
      </c>
    </row>
    <row r="11" spans="1:15" s="29" customFormat="1" ht="167.45" customHeight="1" x14ac:dyDescent="0.25">
      <c r="A11" s="4" t="s">
        <v>26</v>
      </c>
      <c r="B11" s="42" t="s">
        <v>155</v>
      </c>
      <c r="C11" s="39" t="s">
        <v>161</v>
      </c>
      <c r="D11" s="40" t="s">
        <v>154</v>
      </c>
      <c r="E11" s="40" t="s">
        <v>141</v>
      </c>
      <c r="F11" s="3" t="s">
        <v>183</v>
      </c>
      <c r="G11" s="33">
        <v>35</v>
      </c>
      <c r="H11" s="33">
        <v>84</v>
      </c>
      <c r="I11" s="33">
        <v>0</v>
      </c>
      <c r="J11" s="41">
        <f t="shared" si="0"/>
        <v>119</v>
      </c>
      <c r="K11" s="3" t="s">
        <v>163</v>
      </c>
      <c r="L11" s="3" t="s">
        <v>162</v>
      </c>
      <c r="M11" s="3" t="s">
        <v>162</v>
      </c>
      <c r="N11" s="3" t="s">
        <v>162</v>
      </c>
      <c r="O11" s="17" t="s">
        <v>49</v>
      </c>
    </row>
    <row r="12" spans="1:15" s="29" customFormat="1" ht="90.6" customHeight="1" x14ac:dyDescent="0.25">
      <c r="A12" s="4" t="s">
        <v>59</v>
      </c>
      <c r="B12" s="23" t="s">
        <v>151</v>
      </c>
      <c r="C12" s="40" t="s">
        <v>156</v>
      </c>
      <c r="D12" s="40" t="s">
        <v>154</v>
      </c>
      <c r="E12" s="40" t="s">
        <v>159</v>
      </c>
      <c r="F12" s="3" t="s">
        <v>184</v>
      </c>
      <c r="G12" s="33">
        <v>286</v>
      </c>
      <c r="H12" s="33">
        <v>0</v>
      </c>
      <c r="I12" s="33">
        <v>0</v>
      </c>
      <c r="J12" s="41">
        <f t="shared" si="0"/>
        <v>286</v>
      </c>
      <c r="K12" s="3" t="s">
        <v>158</v>
      </c>
      <c r="L12" s="3">
        <v>1</v>
      </c>
      <c r="M12" s="3">
        <v>0</v>
      </c>
      <c r="N12" s="11">
        <v>0</v>
      </c>
      <c r="O12" s="17">
        <f>L12+M12+N12</f>
        <v>1</v>
      </c>
    </row>
    <row r="13" spans="1:15" s="29" customFormat="1" ht="313.14999999999998" customHeight="1" x14ac:dyDescent="0.25">
      <c r="A13" s="4" t="s">
        <v>60</v>
      </c>
      <c r="B13" s="23" t="s">
        <v>152</v>
      </c>
      <c r="C13" s="39" t="s">
        <v>157</v>
      </c>
      <c r="D13" s="43" t="s">
        <v>154</v>
      </c>
      <c r="E13" s="40" t="s">
        <v>141</v>
      </c>
      <c r="F13" s="3" t="s">
        <v>160</v>
      </c>
      <c r="G13" s="33">
        <v>0</v>
      </c>
      <c r="H13" s="33">
        <v>50</v>
      </c>
      <c r="I13" s="33">
        <v>50</v>
      </c>
      <c r="J13" s="41">
        <f t="shared" si="0"/>
        <v>100</v>
      </c>
      <c r="K13" s="3" t="s">
        <v>278</v>
      </c>
      <c r="L13" s="2">
        <v>0</v>
      </c>
      <c r="M13" s="3">
        <v>50</v>
      </c>
      <c r="N13" s="11">
        <v>50</v>
      </c>
      <c r="O13" s="17" t="s">
        <v>49</v>
      </c>
    </row>
    <row r="14" spans="1:15" s="29" customFormat="1" ht="211.15" customHeight="1" x14ac:dyDescent="0.25">
      <c r="A14" s="4" t="s">
        <v>165</v>
      </c>
      <c r="B14" s="29" t="s">
        <v>283</v>
      </c>
      <c r="C14" s="39" t="s">
        <v>168</v>
      </c>
      <c r="D14" s="43" t="s">
        <v>153</v>
      </c>
      <c r="E14" s="40" t="s">
        <v>167</v>
      </c>
      <c r="F14" s="3" t="s">
        <v>166</v>
      </c>
      <c r="G14" s="33">
        <v>50</v>
      </c>
      <c r="H14" s="33">
        <v>50</v>
      </c>
      <c r="I14" s="33">
        <v>50</v>
      </c>
      <c r="J14" s="41">
        <f t="shared" si="0"/>
        <v>150</v>
      </c>
      <c r="K14" s="3" t="s">
        <v>169</v>
      </c>
      <c r="L14" s="3">
        <v>2</v>
      </c>
      <c r="M14" s="3">
        <v>2</v>
      </c>
      <c r="N14" s="11">
        <v>2</v>
      </c>
      <c r="O14" s="17">
        <f>L14+M14+N14</f>
        <v>6</v>
      </c>
    </row>
    <row r="15" spans="1:15" s="29" customFormat="1" ht="130.9" customHeight="1" x14ac:dyDescent="0.25">
      <c r="A15" s="4" t="s">
        <v>181</v>
      </c>
      <c r="B15" s="23" t="s">
        <v>202</v>
      </c>
      <c r="C15" s="40" t="s">
        <v>203</v>
      </c>
      <c r="D15" s="40" t="s">
        <v>132</v>
      </c>
      <c r="E15" s="40" t="s">
        <v>141</v>
      </c>
      <c r="F15" s="3" t="s">
        <v>284</v>
      </c>
      <c r="G15" s="33">
        <v>50</v>
      </c>
      <c r="H15" s="33">
        <v>50</v>
      </c>
      <c r="I15" s="33">
        <v>50</v>
      </c>
      <c r="J15" s="44">
        <f t="shared" si="0"/>
        <v>150</v>
      </c>
      <c r="K15" s="3" t="s">
        <v>204</v>
      </c>
      <c r="L15" s="99">
        <v>2</v>
      </c>
      <c r="M15" s="99">
        <v>2</v>
      </c>
      <c r="N15" s="100">
        <v>2</v>
      </c>
      <c r="O15" s="101">
        <f>L15+M15+N15</f>
        <v>6</v>
      </c>
    </row>
    <row r="16" spans="1:15" s="29" customFormat="1" ht="157.15" customHeight="1" x14ac:dyDescent="0.25">
      <c r="A16" s="3" t="s">
        <v>182</v>
      </c>
      <c r="B16" s="45" t="s">
        <v>177</v>
      </c>
      <c r="C16" s="46" t="s">
        <v>178</v>
      </c>
      <c r="D16" s="4" t="s">
        <v>179</v>
      </c>
      <c r="E16" s="47" t="s">
        <v>147</v>
      </c>
      <c r="F16" s="4" t="s">
        <v>176</v>
      </c>
      <c r="G16" s="98">
        <v>239</v>
      </c>
      <c r="H16" s="98">
        <v>0</v>
      </c>
      <c r="I16" s="98">
        <v>0</v>
      </c>
      <c r="J16" s="97">
        <f t="shared" si="0"/>
        <v>239</v>
      </c>
      <c r="K16" s="46" t="s">
        <v>180</v>
      </c>
      <c r="L16" s="102">
        <v>2</v>
      </c>
      <c r="M16" s="102">
        <v>1</v>
      </c>
      <c r="N16" s="102">
        <v>1</v>
      </c>
      <c r="O16" s="103">
        <f>L16+M16+N16</f>
        <v>4</v>
      </c>
    </row>
    <row r="17" spans="1:19" s="29" customFormat="1" ht="175.15" customHeight="1" x14ac:dyDescent="0.25">
      <c r="A17" s="3" t="s">
        <v>201</v>
      </c>
      <c r="B17" s="94" t="s">
        <v>307</v>
      </c>
      <c r="C17" s="87" t="s">
        <v>310</v>
      </c>
      <c r="D17" s="40" t="s">
        <v>132</v>
      </c>
      <c r="E17" s="40" t="s">
        <v>311</v>
      </c>
      <c r="F17" s="86" t="s">
        <v>312</v>
      </c>
      <c r="G17" s="40" t="s">
        <v>311</v>
      </c>
      <c r="H17" s="40" t="s">
        <v>311</v>
      </c>
      <c r="I17" s="40" t="s">
        <v>311</v>
      </c>
      <c r="J17" s="40" t="s">
        <v>311</v>
      </c>
      <c r="K17" s="87" t="s">
        <v>308</v>
      </c>
      <c r="L17" s="104">
        <v>7.2</v>
      </c>
      <c r="M17" s="104">
        <v>7.2</v>
      </c>
      <c r="N17" s="104">
        <v>7.2</v>
      </c>
      <c r="O17" s="103" t="s">
        <v>49</v>
      </c>
    </row>
    <row r="18" spans="1:19" s="29" customFormat="1" ht="131.44999999999999" customHeight="1" x14ac:dyDescent="0.25">
      <c r="A18" s="3" t="s">
        <v>306</v>
      </c>
      <c r="B18" s="48" t="s">
        <v>145</v>
      </c>
      <c r="C18" s="49" t="s">
        <v>149</v>
      </c>
      <c r="D18" s="40" t="s">
        <v>146</v>
      </c>
      <c r="E18" s="40" t="s">
        <v>147</v>
      </c>
      <c r="F18" s="3" t="s">
        <v>148</v>
      </c>
      <c r="G18" s="33" t="s">
        <v>325</v>
      </c>
      <c r="H18" s="33" t="s">
        <v>325</v>
      </c>
      <c r="I18" s="33" t="s">
        <v>325</v>
      </c>
      <c r="J18" s="41">
        <f t="shared" si="0"/>
        <v>0</v>
      </c>
      <c r="K18" s="40" t="s">
        <v>309</v>
      </c>
      <c r="L18" s="50" t="s">
        <v>64</v>
      </c>
      <c r="M18" s="50" t="s">
        <v>63</v>
      </c>
      <c r="N18" s="50" t="s">
        <v>63</v>
      </c>
      <c r="O18" s="50" t="s">
        <v>49</v>
      </c>
    </row>
    <row r="19" spans="1:19" s="38" customFormat="1" ht="33" customHeight="1" x14ac:dyDescent="0.25">
      <c r="A19" s="34" t="s">
        <v>14</v>
      </c>
      <c r="B19" s="165" t="s">
        <v>282</v>
      </c>
      <c r="C19" s="165"/>
      <c r="D19" s="165"/>
      <c r="E19" s="165"/>
      <c r="F19" s="165"/>
      <c r="G19" s="35">
        <f>G20+G21+G22</f>
        <v>70</v>
      </c>
      <c r="H19" s="35">
        <f t="shared" ref="H19:I19" si="1">H20+H21+H22</f>
        <v>150</v>
      </c>
      <c r="I19" s="35">
        <f t="shared" si="1"/>
        <v>150</v>
      </c>
      <c r="J19" s="35">
        <f>J20+J21</f>
        <v>270</v>
      </c>
      <c r="K19" s="36" t="s">
        <v>49</v>
      </c>
      <c r="L19" s="36" t="s">
        <v>49</v>
      </c>
      <c r="M19" s="36" t="s">
        <v>49</v>
      </c>
      <c r="N19" s="37" t="s">
        <v>49</v>
      </c>
      <c r="O19" s="51" t="s">
        <v>49</v>
      </c>
    </row>
    <row r="20" spans="1:19" s="29" customFormat="1" ht="139.9" customHeight="1" x14ac:dyDescent="0.25">
      <c r="A20" s="3" t="s">
        <v>15</v>
      </c>
      <c r="B20" s="42" t="s">
        <v>66</v>
      </c>
      <c r="C20" s="3" t="s">
        <v>94</v>
      </c>
      <c r="D20" s="52" t="s">
        <v>132</v>
      </c>
      <c r="E20" s="40" t="s">
        <v>133</v>
      </c>
      <c r="F20" s="40" t="s">
        <v>134</v>
      </c>
      <c r="G20" s="33">
        <v>50</v>
      </c>
      <c r="H20" s="33">
        <v>70</v>
      </c>
      <c r="I20" s="33">
        <v>90</v>
      </c>
      <c r="J20" s="41">
        <f>SUM(G20:I20)</f>
        <v>210</v>
      </c>
      <c r="K20" s="3" t="s">
        <v>58</v>
      </c>
      <c r="L20" s="3">
        <v>1</v>
      </c>
      <c r="M20" s="3">
        <v>2</v>
      </c>
      <c r="N20" s="11">
        <v>2</v>
      </c>
      <c r="O20" s="17">
        <f>L20+M20+N20</f>
        <v>5</v>
      </c>
    </row>
    <row r="21" spans="1:19" s="29" customFormat="1" ht="139.15" customHeight="1" x14ac:dyDescent="0.25">
      <c r="A21" s="3" t="s">
        <v>27</v>
      </c>
      <c r="B21" s="45" t="s">
        <v>222</v>
      </c>
      <c r="C21" s="40" t="s">
        <v>96</v>
      </c>
      <c r="D21" s="3" t="s">
        <v>287</v>
      </c>
      <c r="E21" s="40" t="s">
        <v>133</v>
      </c>
      <c r="F21" s="4" t="s">
        <v>223</v>
      </c>
      <c r="G21" s="41">
        <v>20</v>
      </c>
      <c r="H21" s="41">
        <v>40</v>
      </c>
      <c r="I21" s="41">
        <v>0</v>
      </c>
      <c r="J21" s="41">
        <f>SUM(G21:I21)</f>
        <v>60</v>
      </c>
      <c r="K21" s="3" t="s">
        <v>58</v>
      </c>
      <c r="L21" s="53">
        <v>2</v>
      </c>
      <c r="M21" s="53">
        <v>4</v>
      </c>
      <c r="N21" s="54">
        <v>0</v>
      </c>
      <c r="O21" s="55">
        <f>L21+M21+N21</f>
        <v>6</v>
      </c>
    </row>
    <row r="22" spans="1:19" s="29" customFormat="1" ht="129.6" customHeight="1" x14ac:dyDescent="0.25">
      <c r="A22" s="3" t="s">
        <v>28</v>
      </c>
      <c r="B22" s="23" t="s">
        <v>289</v>
      </c>
      <c r="C22" s="3" t="s">
        <v>285</v>
      </c>
      <c r="D22" s="52" t="s">
        <v>286</v>
      </c>
      <c r="E22" s="40" t="s">
        <v>133</v>
      </c>
      <c r="F22" s="3" t="s">
        <v>288</v>
      </c>
      <c r="G22" s="41">
        <v>0</v>
      </c>
      <c r="H22" s="41">
        <v>40</v>
      </c>
      <c r="I22" s="41">
        <v>60</v>
      </c>
      <c r="J22" s="41">
        <f>SUM(G22:I22)</f>
        <v>100</v>
      </c>
      <c r="K22" s="3" t="s">
        <v>58</v>
      </c>
      <c r="L22" s="53">
        <v>0</v>
      </c>
      <c r="M22" s="53">
        <v>4</v>
      </c>
      <c r="N22" s="54">
        <v>0</v>
      </c>
      <c r="O22" s="55">
        <f>L22+M22+N22</f>
        <v>4</v>
      </c>
    </row>
    <row r="23" spans="1:19" s="38" customFormat="1" ht="88.5" customHeight="1" x14ac:dyDescent="0.25">
      <c r="A23" s="34" t="s">
        <v>16</v>
      </c>
      <c r="B23" s="162" t="s">
        <v>65</v>
      </c>
      <c r="C23" s="163"/>
      <c r="D23" s="163"/>
      <c r="E23" s="163"/>
      <c r="F23" s="164"/>
      <c r="G23" s="35">
        <f>G24+G25+G26+G27+G28+G29+G31+G33+G32</f>
        <v>2997.8</v>
      </c>
      <c r="H23" s="35">
        <f>H24+H25+H26+H27+H28+H29+H31+H33+H32</f>
        <v>3219</v>
      </c>
      <c r="I23" s="35">
        <f>I24+I25+I26+I27+I28+I29+I31+I33+I32</f>
        <v>3469</v>
      </c>
      <c r="J23" s="35">
        <f>SUM(G23:I23)</f>
        <v>9685.7999999999993</v>
      </c>
      <c r="K23" s="36" t="s">
        <v>49</v>
      </c>
      <c r="L23" s="36" t="s">
        <v>49</v>
      </c>
      <c r="M23" s="36" t="s">
        <v>49</v>
      </c>
      <c r="N23" s="37" t="s">
        <v>49</v>
      </c>
      <c r="O23" s="36" t="s">
        <v>49</v>
      </c>
    </row>
    <row r="24" spans="1:19" s="29" customFormat="1" ht="113.25" customHeight="1" x14ac:dyDescent="0.25">
      <c r="A24" s="111" t="s">
        <v>17</v>
      </c>
      <c r="B24" s="151" t="s">
        <v>135</v>
      </c>
      <c r="C24" s="4" t="s">
        <v>136</v>
      </c>
      <c r="D24" s="111" t="s">
        <v>193</v>
      </c>
      <c r="E24" s="4" t="s">
        <v>137</v>
      </c>
      <c r="F24" s="46" t="s">
        <v>12</v>
      </c>
      <c r="G24" s="111">
        <v>188</v>
      </c>
      <c r="H24" s="111">
        <v>200</v>
      </c>
      <c r="I24" s="111">
        <v>200</v>
      </c>
      <c r="J24" s="124">
        <f>SUM(G24:I24)</f>
        <v>588</v>
      </c>
      <c r="K24" s="3" t="s">
        <v>61</v>
      </c>
      <c r="L24" s="3">
        <v>11</v>
      </c>
      <c r="M24" s="3">
        <v>11</v>
      </c>
      <c r="N24" s="11">
        <v>11</v>
      </c>
      <c r="O24" s="17">
        <f t="shared" ref="O24:O33" si="2">L24+M24+N24</f>
        <v>33</v>
      </c>
    </row>
    <row r="25" spans="1:19" s="29" customFormat="1" ht="210" customHeight="1" x14ac:dyDescent="0.25">
      <c r="A25" s="166"/>
      <c r="B25" s="167"/>
      <c r="C25" s="3" t="s">
        <v>48</v>
      </c>
      <c r="D25" s="113"/>
      <c r="E25" s="3" t="s">
        <v>138</v>
      </c>
      <c r="F25" s="40" t="s">
        <v>13</v>
      </c>
      <c r="G25" s="112"/>
      <c r="H25" s="113"/>
      <c r="I25" s="113"/>
      <c r="J25" s="125"/>
      <c r="K25" s="3" t="s">
        <v>62</v>
      </c>
      <c r="L25" s="3">
        <v>8</v>
      </c>
      <c r="M25" s="3">
        <v>9</v>
      </c>
      <c r="N25" s="11">
        <v>30</v>
      </c>
      <c r="O25" s="17">
        <f t="shared" si="2"/>
        <v>47</v>
      </c>
    </row>
    <row r="26" spans="1:19" s="29" customFormat="1" ht="104.45" customHeight="1" x14ac:dyDescent="0.25">
      <c r="A26" s="3" t="s">
        <v>19</v>
      </c>
      <c r="B26" s="23" t="s">
        <v>74</v>
      </c>
      <c r="C26" s="3" t="s">
        <v>95</v>
      </c>
      <c r="D26" s="56" t="s">
        <v>175</v>
      </c>
      <c r="E26" s="40" t="s">
        <v>147</v>
      </c>
      <c r="F26" s="3" t="s">
        <v>171</v>
      </c>
      <c r="G26" s="33">
        <v>64</v>
      </c>
      <c r="H26" s="33">
        <v>65</v>
      </c>
      <c r="I26" s="33">
        <v>65</v>
      </c>
      <c r="J26" s="41">
        <f>SUM(G26:I26)</f>
        <v>194</v>
      </c>
      <c r="K26" s="3" t="s">
        <v>67</v>
      </c>
      <c r="L26" s="33">
        <v>64</v>
      </c>
      <c r="M26" s="33">
        <v>65</v>
      </c>
      <c r="N26" s="33">
        <v>65</v>
      </c>
      <c r="O26" s="18">
        <f t="shared" si="2"/>
        <v>194</v>
      </c>
    </row>
    <row r="27" spans="1:19" s="29" customFormat="1" ht="313.14999999999998" customHeight="1" x14ac:dyDescent="0.25">
      <c r="A27" s="3" t="s">
        <v>34</v>
      </c>
      <c r="B27" s="23" t="s">
        <v>73</v>
      </c>
      <c r="C27" s="3" t="s">
        <v>172</v>
      </c>
      <c r="D27" s="52" t="s">
        <v>132</v>
      </c>
      <c r="E27" s="40" t="s">
        <v>173</v>
      </c>
      <c r="F27" s="3" t="s">
        <v>170</v>
      </c>
      <c r="G27" s="33">
        <v>200</v>
      </c>
      <c r="H27" s="33">
        <v>100</v>
      </c>
      <c r="I27" s="33">
        <v>50</v>
      </c>
      <c r="J27" s="41">
        <f>SUM(G27:I27)</f>
        <v>350</v>
      </c>
      <c r="K27" s="40" t="s">
        <v>174</v>
      </c>
      <c r="L27" s="33">
        <v>100</v>
      </c>
      <c r="M27" s="33">
        <v>100</v>
      </c>
      <c r="N27" s="33">
        <v>50</v>
      </c>
      <c r="O27" s="18">
        <f t="shared" si="2"/>
        <v>250</v>
      </c>
    </row>
    <row r="28" spans="1:19" s="29" customFormat="1" ht="213" customHeight="1" x14ac:dyDescent="0.25">
      <c r="A28" s="3" t="s">
        <v>68</v>
      </c>
      <c r="B28" s="23" t="s">
        <v>194</v>
      </c>
      <c r="C28" s="3" t="s">
        <v>192</v>
      </c>
      <c r="D28" s="40" t="s">
        <v>291</v>
      </c>
      <c r="E28" s="40" t="s">
        <v>173</v>
      </c>
      <c r="F28" s="40" t="s">
        <v>191</v>
      </c>
      <c r="G28" s="33">
        <v>969</v>
      </c>
      <c r="H28" s="33">
        <v>1100</v>
      </c>
      <c r="I28" s="33">
        <v>1100</v>
      </c>
      <c r="J28" s="41">
        <f>SUM(G28:I28)</f>
        <v>3169</v>
      </c>
      <c r="K28" s="3" t="s">
        <v>69</v>
      </c>
      <c r="L28" s="3">
        <v>-2</v>
      </c>
      <c r="M28" s="3">
        <v>-3</v>
      </c>
      <c r="N28" s="11">
        <v>-3</v>
      </c>
      <c r="O28" s="17">
        <f t="shared" si="2"/>
        <v>-8</v>
      </c>
      <c r="Q28" s="32"/>
      <c r="R28" s="32"/>
      <c r="S28" s="32"/>
    </row>
    <row r="29" spans="1:19" s="29" customFormat="1" ht="200.45" customHeight="1" x14ac:dyDescent="0.25">
      <c r="A29" s="111" t="s">
        <v>70</v>
      </c>
      <c r="B29" s="168" t="s">
        <v>190</v>
      </c>
      <c r="C29" s="39" t="s">
        <v>75</v>
      </c>
      <c r="D29" s="170" t="s">
        <v>189</v>
      </c>
      <c r="E29" s="40" t="s">
        <v>141</v>
      </c>
      <c r="F29" s="40" t="s">
        <v>18</v>
      </c>
      <c r="G29" s="33">
        <v>25</v>
      </c>
      <c r="H29" s="33">
        <v>50</v>
      </c>
      <c r="I29" s="33">
        <v>50</v>
      </c>
      <c r="J29" s="41">
        <f>SUM(G29:I29)</f>
        <v>125</v>
      </c>
      <c r="K29" s="3" t="s">
        <v>200</v>
      </c>
      <c r="L29" s="33">
        <v>50</v>
      </c>
      <c r="M29" s="33">
        <v>50</v>
      </c>
      <c r="N29" s="33">
        <v>50</v>
      </c>
      <c r="O29" s="17">
        <f t="shared" si="2"/>
        <v>150</v>
      </c>
      <c r="Q29" s="32"/>
      <c r="R29" s="32"/>
      <c r="S29" s="32"/>
    </row>
    <row r="30" spans="1:19" s="29" customFormat="1" ht="124.15" customHeight="1" x14ac:dyDescent="0.25">
      <c r="A30" s="120"/>
      <c r="B30" s="169"/>
      <c r="C30" s="39" t="s">
        <v>290</v>
      </c>
      <c r="D30" s="171"/>
      <c r="E30" s="29" t="s">
        <v>49</v>
      </c>
      <c r="F30" s="40" t="s">
        <v>299</v>
      </c>
      <c r="G30" s="3" t="s">
        <v>49</v>
      </c>
      <c r="H30" s="3" t="s">
        <v>49</v>
      </c>
      <c r="I30" s="3" t="s">
        <v>49</v>
      </c>
      <c r="J30" s="41" t="s">
        <v>49</v>
      </c>
      <c r="K30" s="40" t="s">
        <v>76</v>
      </c>
      <c r="L30" s="105">
        <v>110</v>
      </c>
      <c r="M30" s="105">
        <v>110</v>
      </c>
      <c r="N30" s="105">
        <v>110</v>
      </c>
      <c r="O30" s="101">
        <f t="shared" si="2"/>
        <v>330</v>
      </c>
    </row>
    <row r="31" spans="1:19" s="29" customFormat="1" ht="97.15" customHeight="1" x14ac:dyDescent="0.25">
      <c r="A31" s="3" t="s">
        <v>72</v>
      </c>
      <c r="B31" s="57" t="s">
        <v>187</v>
      </c>
      <c r="C31" s="58" t="s">
        <v>188</v>
      </c>
      <c r="D31" s="40" t="s">
        <v>186</v>
      </c>
      <c r="E31" s="40" t="s">
        <v>173</v>
      </c>
      <c r="F31" s="40" t="s">
        <v>185</v>
      </c>
      <c r="G31" s="33">
        <v>3</v>
      </c>
      <c r="H31" s="33">
        <v>4</v>
      </c>
      <c r="I31" s="33">
        <v>4</v>
      </c>
      <c r="J31" s="41">
        <f>SUM(G31:I31)</f>
        <v>11</v>
      </c>
      <c r="K31" s="3" t="s">
        <v>71</v>
      </c>
      <c r="L31" s="3">
        <v>6</v>
      </c>
      <c r="M31" s="3">
        <v>8</v>
      </c>
      <c r="N31" s="11">
        <v>8</v>
      </c>
      <c r="O31" s="17">
        <f t="shared" si="2"/>
        <v>22</v>
      </c>
    </row>
    <row r="32" spans="1:19" s="29" customFormat="1" ht="142.9" customHeight="1" x14ac:dyDescent="0.25">
      <c r="A32" s="3" t="s">
        <v>77</v>
      </c>
      <c r="B32" s="57" t="s">
        <v>198</v>
      </c>
      <c r="C32" s="3" t="s">
        <v>199</v>
      </c>
      <c r="D32" s="40" t="s">
        <v>196</v>
      </c>
      <c r="E32" s="40" t="s">
        <v>141</v>
      </c>
      <c r="F32" s="40" t="s">
        <v>300</v>
      </c>
      <c r="G32" s="33">
        <v>1248.8</v>
      </c>
      <c r="H32" s="33">
        <v>1500</v>
      </c>
      <c r="I32" s="33">
        <v>2000</v>
      </c>
      <c r="J32" s="41">
        <f>SUM(G32:I32)</f>
        <v>4748.8</v>
      </c>
      <c r="K32" s="3" t="s">
        <v>200</v>
      </c>
      <c r="L32" s="33">
        <v>1000</v>
      </c>
      <c r="M32" s="33">
        <v>1500</v>
      </c>
      <c r="N32" s="33">
        <v>2000</v>
      </c>
      <c r="O32" s="18">
        <f t="shared" si="2"/>
        <v>4500</v>
      </c>
    </row>
    <row r="33" spans="1:18" s="29" customFormat="1" ht="147.6" customHeight="1" x14ac:dyDescent="0.25">
      <c r="A33" s="3" t="s">
        <v>195</v>
      </c>
      <c r="B33" s="23" t="s">
        <v>36</v>
      </c>
      <c r="C33" s="3" t="s">
        <v>78</v>
      </c>
      <c r="D33" s="3" t="s">
        <v>164</v>
      </c>
      <c r="E33" s="40" t="s">
        <v>141</v>
      </c>
      <c r="F33" s="40" t="s">
        <v>197</v>
      </c>
      <c r="G33" s="33">
        <v>300</v>
      </c>
      <c r="H33" s="33">
        <v>200</v>
      </c>
      <c r="I33" s="33">
        <v>0</v>
      </c>
      <c r="J33" s="41">
        <f>SUM(G33:I33)</f>
        <v>500</v>
      </c>
      <c r="K33" s="3" t="s">
        <v>200</v>
      </c>
      <c r="L33" s="33">
        <v>300</v>
      </c>
      <c r="M33" s="33">
        <v>200</v>
      </c>
      <c r="N33" s="33">
        <v>0</v>
      </c>
      <c r="O33" s="18">
        <f t="shared" si="2"/>
        <v>500</v>
      </c>
    </row>
    <row r="34" spans="1:18" s="38" customFormat="1" ht="57" customHeight="1" x14ac:dyDescent="0.25">
      <c r="A34" s="34" t="s">
        <v>20</v>
      </c>
      <c r="B34" s="136" t="s">
        <v>113</v>
      </c>
      <c r="C34" s="137"/>
      <c r="D34" s="137"/>
      <c r="E34" s="137"/>
      <c r="F34" s="153"/>
      <c r="G34" s="35" t="s">
        <v>49</v>
      </c>
      <c r="H34" s="35" t="s">
        <v>49</v>
      </c>
      <c r="I34" s="35" t="s">
        <v>49</v>
      </c>
      <c r="J34" s="35" t="s">
        <v>49</v>
      </c>
      <c r="K34" s="36" t="s">
        <v>49</v>
      </c>
      <c r="L34" s="36" t="s">
        <v>49</v>
      </c>
      <c r="M34" s="36" t="s">
        <v>49</v>
      </c>
      <c r="N34" s="37" t="s">
        <v>49</v>
      </c>
      <c r="O34" s="51" t="s">
        <v>49</v>
      </c>
    </row>
    <row r="35" spans="1:18" s="29" customFormat="1" ht="195.6" customHeight="1" x14ac:dyDescent="0.25">
      <c r="A35" s="111" t="s">
        <v>21</v>
      </c>
      <c r="B35" s="111" t="s">
        <v>79</v>
      </c>
      <c r="C35" s="209" t="s">
        <v>80</v>
      </c>
      <c r="D35" s="211" t="s">
        <v>81</v>
      </c>
      <c r="E35" s="111" t="s">
        <v>49</v>
      </c>
      <c r="F35" s="118" t="s">
        <v>82</v>
      </c>
      <c r="G35" s="111" t="s">
        <v>49</v>
      </c>
      <c r="H35" s="111" t="s">
        <v>49</v>
      </c>
      <c r="I35" s="111" t="s">
        <v>49</v>
      </c>
      <c r="J35" s="111" t="s">
        <v>49</v>
      </c>
      <c r="K35" s="3" t="s">
        <v>83</v>
      </c>
      <c r="L35" s="41">
        <f>-G6</f>
        <v>-3797.8</v>
      </c>
      <c r="M35" s="41">
        <f t="shared" ref="M35:N35" si="3">-H6</f>
        <v>-3678</v>
      </c>
      <c r="N35" s="41">
        <f t="shared" si="3"/>
        <v>-3849</v>
      </c>
      <c r="O35" s="18">
        <f>L35+M35+N35</f>
        <v>-11324.8</v>
      </c>
    </row>
    <row r="36" spans="1:18" s="29" customFormat="1" ht="206.45" customHeight="1" x14ac:dyDescent="0.25">
      <c r="A36" s="210"/>
      <c r="B36" s="210"/>
      <c r="C36" s="119"/>
      <c r="D36" s="212"/>
      <c r="E36" s="120"/>
      <c r="F36" s="119"/>
      <c r="G36" s="120"/>
      <c r="H36" s="120"/>
      <c r="I36" s="120"/>
      <c r="J36" s="120"/>
      <c r="K36" s="3" t="s">
        <v>313</v>
      </c>
      <c r="L36" s="41" t="s">
        <v>314</v>
      </c>
      <c r="M36" s="41" t="s">
        <v>317</v>
      </c>
      <c r="N36" s="41" t="s">
        <v>318</v>
      </c>
      <c r="O36" s="18" t="s">
        <v>49</v>
      </c>
    </row>
    <row r="37" spans="1:18" s="30" customFormat="1" ht="50.25" customHeight="1" x14ac:dyDescent="0.25">
      <c r="A37" s="156" t="s">
        <v>23</v>
      </c>
      <c r="B37" s="158" t="s">
        <v>279</v>
      </c>
      <c r="C37" s="177"/>
      <c r="D37" s="114" t="s">
        <v>51</v>
      </c>
      <c r="E37" s="115"/>
      <c r="F37" s="116"/>
      <c r="G37" s="6">
        <f>G38+G39</f>
        <v>41611.299999999996</v>
      </c>
      <c r="H37" s="6">
        <f>H38+H39</f>
        <v>52634.8</v>
      </c>
      <c r="I37" s="6">
        <f>I38+I39</f>
        <v>45902.6</v>
      </c>
      <c r="J37" s="6">
        <f>SUM(G37:I37)</f>
        <v>140148.70000000001</v>
      </c>
      <c r="K37" s="15" t="s">
        <v>49</v>
      </c>
      <c r="L37" s="15" t="s">
        <v>49</v>
      </c>
      <c r="M37" s="15" t="s">
        <v>49</v>
      </c>
      <c r="N37" s="15" t="s">
        <v>49</v>
      </c>
      <c r="O37" s="15" t="s">
        <v>49</v>
      </c>
    </row>
    <row r="38" spans="1:18" s="30" customFormat="1" ht="66.75" customHeight="1" x14ac:dyDescent="0.25">
      <c r="A38" s="176"/>
      <c r="B38" s="178"/>
      <c r="C38" s="179"/>
      <c r="D38" s="114" t="s">
        <v>84</v>
      </c>
      <c r="E38" s="115"/>
      <c r="F38" s="117"/>
      <c r="G38" s="6">
        <f>G41+G51+G65</f>
        <v>41003.699999999997</v>
      </c>
      <c r="H38" s="6">
        <f>H41+H51+H65</f>
        <v>49734.8</v>
      </c>
      <c r="I38" s="6">
        <f>I41+I51+I65</f>
        <v>45194.6</v>
      </c>
      <c r="J38" s="6">
        <f>SUM(G38:I38)</f>
        <v>135933.1</v>
      </c>
      <c r="K38" s="15" t="s">
        <v>49</v>
      </c>
      <c r="L38" s="15" t="s">
        <v>49</v>
      </c>
      <c r="M38" s="15" t="s">
        <v>49</v>
      </c>
      <c r="N38" s="15" t="s">
        <v>49</v>
      </c>
      <c r="O38" s="15" t="s">
        <v>49</v>
      </c>
    </row>
    <row r="39" spans="1:18" s="30" customFormat="1" ht="58.5" customHeight="1" x14ac:dyDescent="0.25">
      <c r="A39" s="157"/>
      <c r="B39" s="160"/>
      <c r="C39" s="180"/>
      <c r="D39" s="114" t="s">
        <v>85</v>
      </c>
      <c r="E39" s="115"/>
      <c r="F39" s="117"/>
      <c r="G39" s="6">
        <f>G42+G52</f>
        <v>607.6</v>
      </c>
      <c r="H39" s="6">
        <f>H42+H52</f>
        <v>2900</v>
      </c>
      <c r="I39" s="6">
        <f>I42+I52</f>
        <v>708</v>
      </c>
      <c r="J39" s="6">
        <f>SUM(G39:I39)</f>
        <v>4215.6000000000004</v>
      </c>
      <c r="K39" s="15" t="s">
        <v>49</v>
      </c>
      <c r="L39" s="15" t="s">
        <v>49</v>
      </c>
      <c r="M39" s="15" t="s">
        <v>49</v>
      </c>
      <c r="N39" s="15" t="s">
        <v>49</v>
      </c>
      <c r="O39" s="15" t="s">
        <v>49</v>
      </c>
    </row>
    <row r="40" spans="1:18" s="59" customFormat="1" ht="54" customHeight="1" x14ac:dyDescent="0.25">
      <c r="A40" s="181" t="s">
        <v>10</v>
      </c>
      <c r="B40" s="191" t="s">
        <v>87</v>
      </c>
      <c r="C40" s="192"/>
      <c r="D40" s="136" t="s">
        <v>89</v>
      </c>
      <c r="E40" s="137"/>
      <c r="F40" s="153"/>
      <c r="G40" s="35">
        <f>G41+G42</f>
        <v>879.7</v>
      </c>
      <c r="H40" s="35">
        <f>H41+H42</f>
        <v>7732.2000000000007</v>
      </c>
      <c r="I40" s="35">
        <f>I41+I42</f>
        <v>3543</v>
      </c>
      <c r="J40" s="35">
        <f>J41+J42</f>
        <v>12154.900000000001</v>
      </c>
      <c r="K40" s="36" t="s">
        <v>49</v>
      </c>
      <c r="L40" s="36" t="s">
        <v>49</v>
      </c>
      <c r="M40" s="36" t="s">
        <v>49</v>
      </c>
      <c r="N40" s="37" t="s">
        <v>49</v>
      </c>
      <c r="O40" s="51" t="s">
        <v>49</v>
      </c>
    </row>
    <row r="41" spans="1:18" s="59" customFormat="1" ht="66.75" customHeight="1" x14ac:dyDescent="0.25">
      <c r="A41" s="197"/>
      <c r="B41" s="193"/>
      <c r="C41" s="194"/>
      <c r="D41" s="136" t="s">
        <v>84</v>
      </c>
      <c r="E41" s="137"/>
      <c r="F41" s="138"/>
      <c r="G41" s="35">
        <f>G43+G45+G48+G49</f>
        <v>510.1</v>
      </c>
      <c r="H41" s="35">
        <f>H43+H45+H48+H49</f>
        <v>6636.2000000000007</v>
      </c>
      <c r="I41" s="35">
        <f>I43+I45+I48+I49</f>
        <v>3543</v>
      </c>
      <c r="J41" s="35">
        <f>SUM(G41:I41)</f>
        <v>10689.300000000001</v>
      </c>
      <c r="K41" s="36" t="s">
        <v>49</v>
      </c>
      <c r="L41" s="36" t="s">
        <v>49</v>
      </c>
      <c r="M41" s="36" t="s">
        <v>49</v>
      </c>
      <c r="N41" s="37" t="s">
        <v>49</v>
      </c>
      <c r="O41" s="51" t="s">
        <v>49</v>
      </c>
    </row>
    <row r="42" spans="1:18" s="59" customFormat="1" ht="54" customHeight="1" x14ac:dyDescent="0.25">
      <c r="A42" s="198"/>
      <c r="B42" s="195"/>
      <c r="C42" s="196"/>
      <c r="D42" s="136" t="s">
        <v>85</v>
      </c>
      <c r="E42" s="137"/>
      <c r="F42" s="138"/>
      <c r="G42" s="35">
        <f>G61+G47</f>
        <v>369.6</v>
      </c>
      <c r="H42" s="35">
        <f>H61</f>
        <v>1096</v>
      </c>
      <c r="I42" s="35">
        <f>I61</f>
        <v>0</v>
      </c>
      <c r="J42" s="35">
        <f>SUM(G42:I42)</f>
        <v>1465.6</v>
      </c>
      <c r="K42" s="36" t="s">
        <v>49</v>
      </c>
      <c r="L42" s="36" t="s">
        <v>49</v>
      </c>
      <c r="M42" s="36" t="s">
        <v>49</v>
      </c>
      <c r="N42" s="37" t="s">
        <v>49</v>
      </c>
      <c r="O42" s="51" t="s">
        <v>49</v>
      </c>
    </row>
    <row r="43" spans="1:18" s="29" customFormat="1" ht="297" customHeight="1" x14ac:dyDescent="0.25">
      <c r="A43" s="111" t="s">
        <v>11</v>
      </c>
      <c r="B43" s="151" t="s">
        <v>280</v>
      </c>
      <c r="C43" s="121" t="s">
        <v>206</v>
      </c>
      <c r="D43" s="111" t="s">
        <v>205</v>
      </c>
      <c r="E43" s="121" t="s">
        <v>86</v>
      </c>
      <c r="F43" s="121" t="s">
        <v>301</v>
      </c>
      <c r="G43" s="111">
        <v>141.5</v>
      </c>
      <c r="H43" s="111">
        <v>758.4</v>
      </c>
      <c r="I43" s="206">
        <v>556</v>
      </c>
      <c r="J43" s="124">
        <f>SUM(G43:I43)</f>
        <v>1455.9</v>
      </c>
      <c r="K43" s="3" t="s">
        <v>207</v>
      </c>
      <c r="L43" s="33">
        <v>-3</v>
      </c>
      <c r="M43" s="3">
        <v>-0.5</v>
      </c>
      <c r="N43" s="11">
        <v>-0.5</v>
      </c>
      <c r="O43" s="18">
        <f>L43+M43+N43</f>
        <v>-4</v>
      </c>
    </row>
    <row r="44" spans="1:18" s="29" customFormat="1" ht="150.6" customHeight="1" x14ac:dyDescent="0.25">
      <c r="A44" s="113"/>
      <c r="B44" s="152"/>
      <c r="C44" s="113"/>
      <c r="D44" s="113"/>
      <c r="E44" s="113"/>
      <c r="F44" s="113"/>
      <c r="G44" s="120"/>
      <c r="H44" s="120"/>
      <c r="I44" s="213"/>
      <c r="J44" s="125"/>
      <c r="K44" s="3" t="s">
        <v>319</v>
      </c>
      <c r="L44" s="33" t="s">
        <v>108</v>
      </c>
      <c r="M44" s="3" t="s">
        <v>108</v>
      </c>
      <c r="N44" s="11" t="s">
        <v>108</v>
      </c>
      <c r="O44" s="18" t="s">
        <v>49</v>
      </c>
    </row>
    <row r="45" spans="1:18" s="29" customFormat="1" ht="204" customHeight="1" x14ac:dyDescent="0.25">
      <c r="A45" s="199"/>
      <c r="B45" s="151" t="s">
        <v>214</v>
      </c>
      <c r="C45" s="23" t="s">
        <v>216</v>
      </c>
      <c r="D45" s="3" t="s">
        <v>217</v>
      </c>
      <c r="E45" s="40" t="s">
        <v>115</v>
      </c>
      <c r="F45" s="3" t="s">
        <v>211</v>
      </c>
      <c r="G45" s="3">
        <v>143.6</v>
      </c>
      <c r="H45" s="3">
        <v>2220.8000000000002</v>
      </c>
      <c r="I45" s="33">
        <v>128</v>
      </c>
      <c r="J45" s="41">
        <f>SUM(G45:I45)</f>
        <v>2492.4</v>
      </c>
      <c r="K45" s="3" t="s">
        <v>127</v>
      </c>
      <c r="L45" s="3">
        <v>-5</v>
      </c>
      <c r="M45" s="3">
        <v>-30</v>
      </c>
      <c r="N45" s="11">
        <v>-1</v>
      </c>
      <c r="O45" s="17">
        <f>L45+M45+N45</f>
        <v>-36</v>
      </c>
    </row>
    <row r="46" spans="1:18" s="29" customFormat="1" ht="183.6" customHeight="1" x14ac:dyDescent="0.25">
      <c r="A46" s="155"/>
      <c r="B46" s="200"/>
      <c r="C46" s="23" t="s">
        <v>213</v>
      </c>
      <c r="D46" s="3" t="s">
        <v>217</v>
      </c>
      <c r="E46" s="40" t="s">
        <v>115</v>
      </c>
      <c r="F46" s="60" t="s">
        <v>212</v>
      </c>
      <c r="G46" s="33">
        <v>426</v>
      </c>
      <c r="H46" s="3">
        <v>2099.4</v>
      </c>
      <c r="I46" s="33">
        <v>1278</v>
      </c>
      <c r="J46" s="41">
        <f>SUM(G46:I46)</f>
        <v>3803.4</v>
      </c>
      <c r="K46" s="3" t="s">
        <v>321</v>
      </c>
      <c r="L46" s="3" t="s">
        <v>49</v>
      </c>
      <c r="M46" s="3" t="s">
        <v>125</v>
      </c>
      <c r="N46" s="3" t="s">
        <v>125</v>
      </c>
      <c r="O46" s="17" t="s">
        <v>49</v>
      </c>
    </row>
    <row r="47" spans="1:18" s="29" customFormat="1" ht="170.45" customHeight="1" x14ac:dyDescent="0.25">
      <c r="A47" s="113"/>
      <c r="B47" s="152"/>
      <c r="C47" s="23" t="s">
        <v>215</v>
      </c>
      <c r="D47" s="3" t="s">
        <v>217</v>
      </c>
      <c r="E47" s="43" t="s">
        <v>114</v>
      </c>
      <c r="F47" s="60" t="s">
        <v>212</v>
      </c>
      <c r="G47" s="3">
        <v>367.6</v>
      </c>
      <c r="H47" s="3">
        <v>1102.8</v>
      </c>
      <c r="I47" s="33">
        <v>0</v>
      </c>
      <c r="J47" s="41">
        <f>SUM(G47:I47)</f>
        <v>1470.4</v>
      </c>
      <c r="K47" s="3" t="s">
        <v>322</v>
      </c>
      <c r="L47" s="29" t="s">
        <v>49</v>
      </c>
      <c r="M47" s="3" t="s">
        <v>125</v>
      </c>
      <c r="N47" s="3" t="s">
        <v>125</v>
      </c>
      <c r="O47" s="17" t="s">
        <v>49</v>
      </c>
    </row>
    <row r="48" spans="1:18" s="29" customFormat="1" ht="172.15" customHeight="1" x14ac:dyDescent="0.2">
      <c r="A48" s="3" t="s">
        <v>26</v>
      </c>
      <c r="B48" s="23" t="s">
        <v>275</v>
      </c>
      <c r="C48" s="40" t="s">
        <v>276</v>
      </c>
      <c r="D48" s="40" t="s">
        <v>277</v>
      </c>
      <c r="E48" s="46" t="s">
        <v>115</v>
      </c>
      <c r="F48" s="40" t="s">
        <v>212</v>
      </c>
      <c r="G48" s="33">
        <v>165</v>
      </c>
      <c r="H48" s="33">
        <v>372</v>
      </c>
      <c r="I48" s="33">
        <v>372</v>
      </c>
      <c r="J48" s="41">
        <f>SUM(G48:I48)</f>
        <v>909</v>
      </c>
      <c r="K48" s="52" t="s">
        <v>293</v>
      </c>
      <c r="L48" s="3" t="s">
        <v>274</v>
      </c>
      <c r="M48" s="3" t="s">
        <v>274</v>
      </c>
      <c r="N48" s="3" t="s">
        <v>274</v>
      </c>
      <c r="O48" s="17" t="s">
        <v>49</v>
      </c>
      <c r="Q48" s="61"/>
      <c r="R48" s="62"/>
    </row>
    <row r="49" spans="1:22" s="29" customFormat="1" ht="166.9" customHeight="1" x14ac:dyDescent="0.25">
      <c r="A49" s="3" t="s">
        <v>59</v>
      </c>
      <c r="B49" s="23" t="s">
        <v>220</v>
      </c>
      <c r="C49" s="40" t="s">
        <v>219</v>
      </c>
      <c r="D49" s="3" t="s">
        <v>221</v>
      </c>
      <c r="E49" s="46" t="s">
        <v>115</v>
      </c>
      <c r="F49" s="60" t="s">
        <v>218</v>
      </c>
      <c r="G49" s="33">
        <v>60</v>
      </c>
      <c r="H49" s="33">
        <v>3285</v>
      </c>
      <c r="I49" s="33">
        <v>2487</v>
      </c>
      <c r="J49" s="41">
        <f>SUM(G49:I49)</f>
        <v>5832</v>
      </c>
      <c r="K49" s="86" t="s">
        <v>323</v>
      </c>
      <c r="L49" s="53">
        <v>-9.2899999999999991</v>
      </c>
      <c r="M49" s="53">
        <v>0</v>
      </c>
      <c r="N49" s="53">
        <v>0</v>
      </c>
      <c r="O49" s="17">
        <f>L49+M49+N49</f>
        <v>-9.2899999999999991</v>
      </c>
      <c r="Q49" s="63"/>
      <c r="R49" s="63"/>
    </row>
    <row r="50" spans="1:22" s="38" customFormat="1" ht="42.75" customHeight="1" x14ac:dyDescent="0.25">
      <c r="A50" s="181" t="s">
        <v>14</v>
      </c>
      <c r="B50" s="184" t="s">
        <v>88</v>
      </c>
      <c r="C50" s="185"/>
      <c r="D50" s="136" t="s">
        <v>89</v>
      </c>
      <c r="E50" s="137"/>
      <c r="F50" s="153"/>
      <c r="G50" s="35">
        <f>G51+G52</f>
        <v>36651</v>
      </c>
      <c r="H50" s="35">
        <f>H51+H52</f>
        <v>41837.599999999999</v>
      </c>
      <c r="I50" s="35">
        <f>I51+I52</f>
        <v>40681.599999999999</v>
      </c>
      <c r="J50" s="35">
        <f>J51+J52</f>
        <v>119170.20000000001</v>
      </c>
      <c r="K50" s="36" t="s">
        <v>49</v>
      </c>
      <c r="L50" s="36" t="s">
        <v>49</v>
      </c>
      <c r="M50" s="36" t="s">
        <v>49</v>
      </c>
      <c r="N50" s="37" t="s">
        <v>49</v>
      </c>
      <c r="O50" s="51" t="s">
        <v>49</v>
      </c>
    </row>
    <row r="51" spans="1:22" s="38" customFormat="1" ht="65.25" customHeight="1" x14ac:dyDescent="0.25">
      <c r="A51" s="182"/>
      <c r="B51" s="186"/>
      <c r="C51" s="187"/>
      <c r="D51" s="136" t="s">
        <v>84</v>
      </c>
      <c r="E51" s="137"/>
      <c r="F51" s="138"/>
      <c r="G51" s="64">
        <f>G53+G55+G56+G58+G59+G60+G74+G61+G63+G54</f>
        <v>36413</v>
      </c>
      <c r="H51" s="64">
        <f>H53+H55+H56+H58+H59+H60+H74+H61+H63+H54</f>
        <v>40033.599999999999</v>
      </c>
      <c r="I51" s="64">
        <f>I53+I55+I56+I58+I59+I60+I74+I61+I63+I54</f>
        <v>39973.599999999999</v>
      </c>
      <c r="J51" s="35">
        <f t="shared" ref="J51:J59" si="4">SUM(G51:I51)</f>
        <v>116420.20000000001</v>
      </c>
      <c r="K51" s="36" t="s">
        <v>49</v>
      </c>
      <c r="L51" s="36" t="s">
        <v>49</v>
      </c>
      <c r="M51" s="36" t="s">
        <v>49</v>
      </c>
      <c r="N51" s="37" t="s">
        <v>49</v>
      </c>
      <c r="O51" s="51" t="s">
        <v>49</v>
      </c>
    </row>
    <row r="52" spans="1:22" s="38" customFormat="1" ht="48" customHeight="1" x14ac:dyDescent="0.25">
      <c r="A52" s="183"/>
      <c r="B52" s="188"/>
      <c r="C52" s="189"/>
      <c r="D52" s="136" t="s">
        <v>85</v>
      </c>
      <c r="E52" s="137"/>
      <c r="F52" s="138"/>
      <c r="G52" s="64">
        <f>G57+G61</f>
        <v>238</v>
      </c>
      <c r="H52" s="64">
        <f>H57+H61</f>
        <v>1804</v>
      </c>
      <c r="I52" s="64">
        <f>I57+I61</f>
        <v>708</v>
      </c>
      <c r="J52" s="35">
        <f t="shared" si="4"/>
        <v>2750</v>
      </c>
      <c r="K52" s="36" t="s">
        <v>49</v>
      </c>
      <c r="L52" s="36" t="s">
        <v>49</v>
      </c>
      <c r="M52" s="36" t="s">
        <v>49</v>
      </c>
      <c r="N52" s="37" t="s">
        <v>49</v>
      </c>
      <c r="O52" s="51" t="s">
        <v>49</v>
      </c>
    </row>
    <row r="53" spans="1:22" s="29" customFormat="1" ht="96.6" customHeight="1" x14ac:dyDescent="0.25">
      <c r="A53" s="111" t="s">
        <v>15</v>
      </c>
      <c r="B53" s="151" t="s">
        <v>90</v>
      </c>
      <c r="C53" s="121" t="s">
        <v>255</v>
      </c>
      <c r="D53" s="46" t="s">
        <v>208</v>
      </c>
      <c r="E53" s="40" t="s">
        <v>116</v>
      </c>
      <c r="F53" s="3" t="s">
        <v>37</v>
      </c>
      <c r="G53" s="41">
        <v>50</v>
      </c>
      <c r="H53" s="41">
        <v>50</v>
      </c>
      <c r="I53" s="41">
        <v>50</v>
      </c>
      <c r="J53" s="41">
        <f>SUM(G53:I53)</f>
        <v>150</v>
      </c>
      <c r="K53" s="111" t="s">
        <v>124</v>
      </c>
      <c r="L53" s="111" t="s">
        <v>108</v>
      </c>
      <c r="M53" s="111" t="s">
        <v>108</v>
      </c>
      <c r="N53" s="111" t="s">
        <v>108</v>
      </c>
      <c r="O53" s="122" t="s">
        <v>49</v>
      </c>
    </row>
    <row r="54" spans="1:22" s="29" customFormat="1" ht="96" customHeight="1" x14ac:dyDescent="0.25">
      <c r="A54" s="120"/>
      <c r="B54" s="190"/>
      <c r="C54" s="148"/>
      <c r="D54" s="3" t="s">
        <v>226</v>
      </c>
      <c r="E54" s="40" t="s">
        <v>116</v>
      </c>
      <c r="F54" s="3" t="s">
        <v>37</v>
      </c>
      <c r="G54" s="41">
        <v>50</v>
      </c>
      <c r="H54" s="41">
        <v>50</v>
      </c>
      <c r="I54" s="41">
        <v>50</v>
      </c>
      <c r="J54" s="41">
        <f>SUM(G54:I54)</f>
        <v>150</v>
      </c>
      <c r="K54" s="120"/>
      <c r="L54" s="120"/>
      <c r="M54" s="120"/>
      <c r="N54" s="120"/>
      <c r="O54" s="123"/>
    </row>
    <row r="55" spans="1:22" s="29" customFormat="1" ht="154.9" customHeight="1" x14ac:dyDescent="0.25">
      <c r="A55" s="3" t="s">
        <v>27</v>
      </c>
      <c r="B55" s="23" t="s">
        <v>123</v>
      </c>
      <c r="C55" s="3" t="s">
        <v>254</v>
      </c>
      <c r="D55" s="3" t="s">
        <v>256</v>
      </c>
      <c r="E55" s="40" t="s">
        <v>116</v>
      </c>
      <c r="F55" s="3" t="s">
        <v>302</v>
      </c>
      <c r="G55" s="33">
        <v>350</v>
      </c>
      <c r="H55" s="33">
        <v>385</v>
      </c>
      <c r="I55" s="33">
        <v>424</v>
      </c>
      <c r="J55" s="41">
        <f t="shared" si="4"/>
        <v>1159</v>
      </c>
      <c r="K55" s="3" t="s">
        <v>122</v>
      </c>
      <c r="L55" s="3" t="s">
        <v>108</v>
      </c>
      <c r="M55" s="3" t="s">
        <v>108</v>
      </c>
      <c r="N55" s="3" t="s">
        <v>108</v>
      </c>
      <c r="O55" s="17" t="s">
        <v>49</v>
      </c>
    </row>
    <row r="56" spans="1:22" s="29" customFormat="1" ht="115.9" customHeight="1" x14ac:dyDescent="0.25">
      <c r="A56" s="111" t="s">
        <v>28</v>
      </c>
      <c r="B56" s="151" t="s">
        <v>265</v>
      </c>
      <c r="C56" s="111" t="s">
        <v>257</v>
      </c>
      <c r="D56" s="111" t="s">
        <v>256</v>
      </c>
      <c r="E56" s="46" t="s">
        <v>115</v>
      </c>
      <c r="F56" s="46" t="s">
        <v>258</v>
      </c>
      <c r="G56" s="33">
        <v>150</v>
      </c>
      <c r="H56" s="33">
        <v>450</v>
      </c>
      <c r="I56" s="33">
        <v>450</v>
      </c>
      <c r="J56" s="41">
        <f t="shared" si="4"/>
        <v>1050</v>
      </c>
      <c r="K56" s="4" t="s">
        <v>121</v>
      </c>
      <c r="L56" s="3">
        <v>-2</v>
      </c>
      <c r="M56" s="65">
        <v>-2</v>
      </c>
      <c r="N56" s="65">
        <v>-2</v>
      </c>
      <c r="O56" s="17">
        <f>L56+M56+N56</f>
        <v>-6</v>
      </c>
    </row>
    <row r="57" spans="1:22" s="29" customFormat="1" ht="108.6" customHeight="1" x14ac:dyDescent="0.25">
      <c r="A57" s="120"/>
      <c r="B57" s="190"/>
      <c r="C57" s="120"/>
      <c r="D57" s="120"/>
      <c r="E57" s="46" t="s">
        <v>114</v>
      </c>
      <c r="F57" s="46" t="s">
        <v>258</v>
      </c>
      <c r="G57" s="33">
        <v>236</v>
      </c>
      <c r="H57" s="33">
        <v>708</v>
      </c>
      <c r="I57" s="33">
        <v>708</v>
      </c>
      <c r="J57" s="41">
        <f t="shared" si="4"/>
        <v>1652</v>
      </c>
      <c r="K57" s="4" t="s">
        <v>121</v>
      </c>
      <c r="L57" s="3">
        <v>-1</v>
      </c>
      <c r="M57" s="65">
        <v>0</v>
      </c>
      <c r="N57" s="65">
        <v>0</v>
      </c>
      <c r="O57" s="17">
        <f>L57+M57+N57</f>
        <v>-1</v>
      </c>
    </row>
    <row r="58" spans="1:22" s="29" customFormat="1" ht="106.9" customHeight="1" x14ac:dyDescent="0.25">
      <c r="A58" s="3" t="s">
        <v>29</v>
      </c>
      <c r="B58" s="23" t="s">
        <v>224</v>
      </c>
      <c r="C58" s="40" t="s">
        <v>91</v>
      </c>
      <c r="D58" s="3" t="s">
        <v>226</v>
      </c>
      <c r="E58" s="40" t="s">
        <v>115</v>
      </c>
      <c r="F58" s="3" t="s">
        <v>225</v>
      </c>
      <c r="G58" s="33">
        <v>378</v>
      </c>
      <c r="H58" s="3">
        <v>453.6</v>
      </c>
      <c r="I58" s="3">
        <v>453.6</v>
      </c>
      <c r="J58" s="41">
        <f t="shared" si="4"/>
        <v>1285.2</v>
      </c>
      <c r="K58" s="3" t="s">
        <v>121</v>
      </c>
      <c r="L58" s="66">
        <v>-3.5</v>
      </c>
      <c r="M58" s="66">
        <f>SUM(M60:M60)</f>
        <v>0</v>
      </c>
      <c r="N58" s="66">
        <f>SUM(N60:N60)</f>
        <v>0</v>
      </c>
      <c r="O58" s="55">
        <f>L58+M58+N58</f>
        <v>-3.5</v>
      </c>
      <c r="Q58" s="32"/>
      <c r="R58" s="67"/>
      <c r="S58" s="32"/>
      <c r="T58" s="32"/>
      <c r="U58" s="32"/>
      <c r="V58" s="32"/>
    </row>
    <row r="59" spans="1:22" s="29" customFormat="1" ht="117" customHeight="1" x14ac:dyDescent="0.25">
      <c r="A59" s="3" t="s">
        <v>30</v>
      </c>
      <c r="B59" s="23" t="s">
        <v>259</v>
      </c>
      <c r="C59" s="40" t="s">
        <v>260</v>
      </c>
      <c r="D59" s="3" t="s">
        <v>252</v>
      </c>
      <c r="E59" s="40" t="s">
        <v>115</v>
      </c>
      <c r="F59" s="56" t="s">
        <v>253</v>
      </c>
      <c r="G59" s="33">
        <v>0</v>
      </c>
      <c r="H59" s="33">
        <v>515</v>
      </c>
      <c r="I59" s="33">
        <v>0</v>
      </c>
      <c r="J59" s="41">
        <f t="shared" si="4"/>
        <v>515</v>
      </c>
      <c r="K59" s="3" t="s">
        <v>121</v>
      </c>
      <c r="L59" s="66">
        <v>0</v>
      </c>
      <c r="M59" s="66">
        <v>-1.5</v>
      </c>
      <c r="N59" s="66">
        <v>0</v>
      </c>
      <c r="O59" s="55">
        <f>L59+M59+N59</f>
        <v>-1.5</v>
      </c>
    </row>
    <row r="60" spans="1:22" s="29" customFormat="1" ht="186.75" customHeight="1" x14ac:dyDescent="0.25">
      <c r="A60" s="3" t="s">
        <v>31</v>
      </c>
      <c r="B60" s="23" t="s">
        <v>261</v>
      </c>
      <c r="C60" s="40" t="s">
        <v>263</v>
      </c>
      <c r="D60" s="3" t="s">
        <v>262</v>
      </c>
      <c r="E60" s="46" t="s">
        <v>115</v>
      </c>
      <c r="F60" s="40" t="s">
        <v>264</v>
      </c>
      <c r="G60" s="33">
        <v>83</v>
      </c>
      <c r="H60" s="33">
        <v>284</v>
      </c>
      <c r="I60" s="33">
        <v>296</v>
      </c>
      <c r="J60" s="41">
        <f>SUM(G60:I60)</f>
        <v>663</v>
      </c>
      <c r="K60" s="3" t="s">
        <v>121</v>
      </c>
      <c r="L60" s="106">
        <v>-1</v>
      </c>
      <c r="M60" s="53">
        <v>0</v>
      </c>
      <c r="N60" s="54">
        <v>0</v>
      </c>
      <c r="O60" s="68">
        <f>L60+M60+N60</f>
        <v>-1</v>
      </c>
    </row>
    <row r="61" spans="1:22" s="29" customFormat="1" ht="101.45" customHeight="1" x14ac:dyDescent="0.25">
      <c r="A61" s="205" t="s">
        <v>32</v>
      </c>
      <c r="B61" s="151" t="s">
        <v>266</v>
      </c>
      <c r="C61" s="121" t="s">
        <v>267</v>
      </c>
      <c r="D61" s="111" t="s">
        <v>209</v>
      </c>
      <c r="E61" s="121" t="s">
        <v>114</v>
      </c>
      <c r="F61" s="149" t="s">
        <v>210</v>
      </c>
      <c r="G61" s="206">
        <v>2</v>
      </c>
      <c r="H61" s="206">
        <v>1096</v>
      </c>
      <c r="I61" s="206">
        <v>0</v>
      </c>
      <c r="J61" s="124">
        <f>SUM(G61:I61)</f>
        <v>1098</v>
      </c>
      <c r="K61" s="69" t="s">
        <v>121</v>
      </c>
      <c r="L61" s="70">
        <v>0</v>
      </c>
      <c r="M61" s="70">
        <v>-3</v>
      </c>
      <c r="N61" s="71">
        <v>0</v>
      </c>
      <c r="O61" s="68">
        <f t="shared" ref="O61:O71" si="5">L61+M61+N61</f>
        <v>-3</v>
      </c>
    </row>
    <row r="62" spans="1:22" s="29" customFormat="1" ht="304.14999999999998" customHeight="1" x14ac:dyDescent="0.25">
      <c r="A62" s="205"/>
      <c r="B62" s="190"/>
      <c r="C62" s="148"/>
      <c r="D62" s="120"/>
      <c r="E62" s="148"/>
      <c r="F62" s="150"/>
      <c r="G62" s="207"/>
      <c r="H62" s="207"/>
      <c r="I62" s="207"/>
      <c r="J62" s="125"/>
      <c r="K62" s="69" t="s">
        <v>324</v>
      </c>
      <c r="L62" s="70" t="s">
        <v>108</v>
      </c>
      <c r="M62" s="70" t="s">
        <v>108</v>
      </c>
      <c r="N62" s="70" t="s">
        <v>108</v>
      </c>
      <c r="O62" s="68" t="s">
        <v>49</v>
      </c>
    </row>
    <row r="63" spans="1:22" s="29" customFormat="1" ht="164.45" customHeight="1" x14ac:dyDescent="0.25">
      <c r="A63" s="111" t="s">
        <v>33</v>
      </c>
      <c r="B63" s="151" t="s">
        <v>320</v>
      </c>
      <c r="C63" s="111" t="s">
        <v>295</v>
      </c>
      <c r="D63" s="111" t="s">
        <v>227</v>
      </c>
      <c r="E63" s="121" t="s">
        <v>129</v>
      </c>
      <c r="F63" s="111" t="s">
        <v>128</v>
      </c>
      <c r="G63" s="208">
        <v>35000</v>
      </c>
      <c r="H63" s="208">
        <v>36400</v>
      </c>
      <c r="I63" s="208">
        <v>37900</v>
      </c>
      <c r="J63" s="124">
        <f>G63+H63+I63</f>
        <v>109300</v>
      </c>
      <c r="K63" s="92" t="s">
        <v>130</v>
      </c>
      <c r="L63" s="92" t="s">
        <v>108</v>
      </c>
      <c r="M63" s="92" t="s">
        <v>108</v>
      </c>
      <c r="N63" s="95" t="s">
        <v>108</v>
      </c>
      <c r="O63" s="93" t="s">
        <v>49</v>
      </c>
    </row>
    <row r="64" spans="1:22" s="29" customFormat="1" ht="245.45" customHeight="1" x14ac:dyDescent="0.25">
      <c r="A64" s="155"/>
      <c r="B64" s="154"/>
      <c r="C64" s="155"/>
      <c r="D64" s="155"/>
      <c r="E64" s="155"/>
      <c r="F64" s="155"/>
      <c r="G64" s="203"/>
      <c r="H64" s="203"/>
      <c r="I64" s="203"/>
      <c r="J64" s="155"/>
      <c r="K64" s="92" t="s">
        <v>296</v>
      </c>
      <c r="L64" s="92" t="s">
        <v>108</v>
      </c>
      <c r="M64" s="92" t="s">
        <v>108</v>
      </c>
      <c r="N64" s="95" t="s">
        <v>108</v>
      </c>
      <c r="O64" s="93" t="s">
        <v>49</v>
      </c>
    </row>
    <row r="65" spans="1:15" s="38" customFormat="1" ht="44.45" customHeight="1" x14ac:dyDescent="0.25">
      <c r="A65" s="34" t="s">
        <v>16</v>
      </c>
      <c r="B65" s="139" t="s">
        <v>103</v>
      </c>
      <c r="C65" s="140"/>
      <c r="D65" s="140"/>
      <c r="E65" s="140"/>
      <c r="F65" s="140"/>
      <c r="G65" s="35">
        <f>G67</f>
        <v>4080.6</v>
      </c>
      <c r="H65" s="35">
        <f>H67</f>
        <v>3065</v>
      </c>
      <c r="I65" s="35">
        <f>I67</f>
        <v>1678</v>
      </c>
      <c r="J65" s="35">
        <f t="shared" ref="J65:J79" si="6">SUM(G65:I65)</f>
        <v>8823.6</v>
      </c>
      <c r="K65" s="36" t="s">
        <v>49</v>
      </c>
      <c r="L65" s="36" t="s">
        <v>49</v>
      </c>
      <c r="M65" s="36" t="s">
        <v>49</v>
      </c>
      <c r="N65" s="36" t="s">
        <v>49</v>
      </c>
      <c r="O65" s="36" t="s">
        <v>49</v>
      </c>
    </row>
    <row r="66" spans="1:15" s="29" customFormat="1" ht="189" customHeight="1" x14ac:dyDescent="0.25">
      <c r="A66" s="56" t="s">
        <v>17</v>
      </c>
      <c r="B66" s="72" t="s">
        <v>97</v>
      </c>
      <c r="C66" s="40" t="s">
        <v>98</v>
      </c>
      <c r="D66" s="3" t="s">
        <v>228</v>
      </c>
      <c r="E66" s="40" t="s">
        <v>100</v>
      </c>
      <c r="F66" s="40" t="s">
        <v>49</v>
      </c>
      <c r="G66" s="73" t="s">
        <v>101</v>
      </c>
      <c r="H66" s="73" t="s">
        <v>101</v>
      </c>
      <c r="I66" s="73" t="s">
        <v>101</v>
      </c>
      <c r="J66" s="73" t="s">
        <v>101</v>
      </c>
      <c r="K66" s="56" t="s">
        <v>99</v>
      </c>
      <c r="L66" s="73" t="s">
        <v>101</v>
      </c>
      <c r="M66" s="73" t="s">
        <v>101</v>
      </c>
      <c r="N66" s="73" t="s">
        <v>101</v>
      </c>
      <c r="O66" s="73" t="s">
        <v>101</v>
      </c>
    </row>
    <row r="67" spans="1:15" s="29" customFormat="1" ht="47.45" customHeight="1" x14ac:dyDescent="0.25">
      <c r="A67" s="201" t="s">
        <v>19</v>
      </c>
      <c r="B67" s="74" t="s">
        <v>105</v>
      </c>
      <c r="C67" s="40" t="s">
        <v>104</v>
      </c>
      <c r="D67" s="75"/>
      <c r="E67" s="75"/>
      <c r="F67" s="75"/>
      <c r="G67" s="73">
        <f>G68+G69+G70+G71+G75+G73+G74</f>
        <v>4080.6</v>
      </c>
      <c r="H67" s="73">
        <f t="shared" ref="H67:I67" si="7">H68+H69+H70+H71+H75+H73+H74</f>
        <v>3065</v>
      </c>
      <c r="I67" s="73">
        <f t="shared" si="7"/>
        <v>1678</v>
      </c>
      <c r="J67" s="73">
        <f>G67+H67+I67</f>
        <v>8823.6</v>
      </c>
      <c r="K67" s="56" t="s">
        <v>49</v>
      </c>
      <c r="L67" s="56" t="s">
        <v>49</v>
      </c>
      <c r="M67" s="56" t="s">
        <v>49</v>
      </c>
      <c r="N67" s="76" t="s">
        <v>49</v>
      </c>
      <c r="O67" s="77" t="s">
        <v>49</v>
      </c>
    </row>
    <row r="68" spans="1:15" s="29" customFormat="1" ht="92.45" customHeight="1" x14ac:dyDescent="0.25">
      <c r="A68" s="202"/>
      <c r="B68" s="78" t="s">
        <v>238</v>
      </c>
      <c r="C68" s="79" t="s">
        <v>239</v>
      </c>
      <c r="D68" s="79" t="s">
        <v>227</v>
      </c>
      <c r="E68" s="46" t="s">
        <v>102</v>
      </c>
      <c r="F68" s="3" t="s">
        <v>184</v>
      </c>
      <c r="G68" s="80">
        <v>130.6</v>
      </c>
      <c r="H68" s="80">
        <v>215</v>
      </c>
      <c r="I68" s="80">
        <v>328</v>
      </c>
      <c r="J68" s="81">
        <f>SUM(G68:I68)</f>
        <v>673.6</v>
      </c>
      <c r="K68" s="69" t="s">
        <v>120</v>
      </c>
      <c r="L68" s="80">
        <v>130.6</v>
      </c>
      <c r="M68" s="80">
        <v>215</v>
      </c>
      <c r="N68" s="80">
        <v>328</v>
      </c>
      <c r="O68" s="82">
        <f>L68+M68+N68</f>
        <v>673.6</v>
      </c>
    </row>
    <row r="69" spans="1:15" s="29" customFormat="1" ht="91.15" customHeight="1" x14ac:dyDescent="0.25">
      <c r="A69" s="202"/>
      <c r="B69" s="78" t="s">
        <v>230</v>
      </c>
      <c r="C69" s="69" t="s">
        <v>231</v>
      </c>
      <c r="D69" s="69" t="s">
        <v>229</v>
      </c>
      <c r="E69" s="46" t="s">
        <v>102</v>
      </c>
      <c r="F69" s="40" t="s">
        <v>22</v>
      </c>
      <c r="G69" s="80">
        <v>900</v>
      </c>
      <c r="H69" s="80">
        <v>900</v>
      </c>
      <c r="I69" s="80">
        <v>900</v>
      </c>
      <c r="J69" s="81">
        <f t="shared" si="6"/>
        <v>2700</v>
      </c>
      <c r="K69" s="69" t="s">
        <v>119</v>
      </c>
      <c r="L69" s="69">
        <v>-3</v>
      </c>
      <c r="M69" s="69">
        <v>-3</v>
      </c>
      <c r="N69" s="83">
        <v>-3</v>
      </c>
      <c r="O69" s="84">
        <f t="shared" si="5"/>
        <v>-9</v>
      </c>
    </row>
    <row r="70" spans="1:15" s="29" customFormat="1" ht="279.60000000000002" customHeight="1" x14ac:dyDescent="0.25">
      <c r="A70" s="202"/>
      <c r="B70" s="78" t="s">
        <v>248</v>
      </c>
      <c r="C70" s="79" t="s">
        <v>250</v>
      </c>
      <c r="D70" s="69" t="s">
        <v>249</v>
      </c>
      <c r="E70" s="46" t="s">
        <v>102</v>
      </c>
      <c r="F70" s="40" t="s">
        <v>303</v>
      </c>
      <c r="G70" s="81">
        <v>50</v>
      </c>
      <c r="H70" s="81">
        <v>50</v>
      </c>
      <c r="I70" s="81">
        <v>50</v>
      </c>
      <c r="J70" s="81">
        <f t="shared" si="6"/>
        <v>150</v>
      </c>
      <c r="K70" s="69" t="s">
        <v>251</v>
      </c>
      <c r="L70" s="69" t="s">
        <v>108</v>
      </c>
      <c r="M70" s="69" t="s">
        <v>108</v>
      </c>
      <c r="N70" s="83" t="s">
        <v>108</v>
      </c>
      <c r="O70" s="84" t="s">
        <v>49</v>
      </c>
    </row>
    <row r="71" spans="1:15" s="29" customFormat="1" ht="148.15" customHeight="1" x14ac:dyDescent="0.25">
      <c r="A71" s="202"/>
      <c r="B71" s="78" t="s">
        <v>39</v>
      </c>
      <c r="C71" s="79" t="s">
        <v>240</v>
      </c>
      <c r="D71" s="79" t="s">
        <v>241</v>
      </c>
      <c r="E71" s="46" t="s">
        <v>102</v>
      </c>
      <c r="F71" s="3" t="s">
        <v>40</v>
      </c>
      <c r="G71" s="81">
        <v>0</v>
      </c>
      <c r="H71" s="81">
        <v>500</v>
      </c>
      <c r="I71" s="81">
        <v>0</v>
      </c>
      <c r="J71" s="81">
        <f t="shared" si="6"/>
        <v>500</v>
      </c>
      <c r="K71" s="69" t="s">
        <v>118</v>
      </c>
      <c r="L71" s="69">
        <v>0</v>
      </c>
      <c r="M71" s="69">
        <v>3</v>
      </c>
      <c r="N71" s="83">
        <v>0</v>
      </c>
      <c r="O71" s="84">
        <f t="shared" si="5"/>
        <v>3</v>
      </c>
    </row>
    <row r="72" spans="1:15" s="29" customFormat="1" ht="235.5" customHeight="1" x14ac:dyDescent="0.25">
      <c r="A72" s="202"/>
      <c r="B72" s="78" t="s">
        <v>242</v>
      </c>
      <c r="C72" s="79" t="s">
        <v>43</v>
      </c>
      <c r="D72" s="79" t="s">
        <v>244</v>
      </c>
      <c r="E72" s="41" t="s">
        <v>49</v>
      </c>
      <c r="F72" s="3" t="s">
        <v>243</v>
      </c>
      <c r="G72" s="81" t="s">
        <v>49</v>
      </c>
      <c r="H72" s="81" t="s">
        <v>49</v>
      </c>
      <c r="I72" s="81" t="s">
        <v>49</v>
      </c>
      <c r="J72" s="81" t="s">
        <v>49</v>
      </c>
      <c r="K72" s="69" t="s">
        <v>109</v>
      </c>
      <c r="L72" s="69">
        <v>5</v>
      </c>
      <c r="M72" s="69">
        <v>7</v>
      </c>
      <c r="N72" s="83">
        <v>10</v>
      </c>
      <c r="O72" s="84">
        <f>L72+M72+N72</f>
        <v>22</v>
      </c>
    </row>
    <row r="73" spans="1:15" s="29" customFormat="1" ht="235.5" customHeight="1" x14ac:dyDescent="0.25">
      <c r="A73" s="203"/>
      <c r="B73" s="78" t="s">
        <v>245</v>
      </c>
      <c r="C73" s="79" t="s">
        <v>246</v>
      </c>
      <c r="D73" s="79" t="s">
        <v>228</v>
      </c>
      <c r="E73" s="46" t="s">
        <v>102</v>
      </c>
      <c r="F73" s="40" t="s">
        <v>303</v>
      </c>
      <c r="G73" s="81">
        <v>50</v>
      </c>
      <c r="H73" s="81">
        <v>50</v>
      </c>
      <c r="I73" s="81">
        <v>50</v>
      </c>
      <c r="J73" s="81">
        <f>SUM(G73:I73)</f>
        <v>150</v>
      </c>
      <c r="K73" s="69" t="s">
        <v>247</v>
      </c>
      <c r="L73" s="69">
        <v>-1</v>
      </c>
      <c r="M73" s="69">
        <v>-1</v>
      </c>
      <c r="N73" s="83">
        <v>-1</v>
      </c>
      <c r="O73" s="84" t="s">
        <v>49</v>
      </c>
    </row>
    <row r="74" spans="1:15" s="29" customFormat="1" ht="217.15" customHeight="1" x14ac:dyDescent="0.25">
      <c r="A74" s="203"/>
      <c r="B74" s="88" t="s">
        <v>92</v>
      </c>
      <c r="C74" s="89" t="s">
        <v>93</v>
      </c>
      <c r="D74" s="69" t="s">
        <v>268</v>
      </c>
      <c r="E74" s="46" t="s">
        <v>115</v>
      </c>
      <c r="F74" s="4" t="s">
        <v>38</v>
      </c>
      <c r="G74" s="81">
        <v>350</v>
      </c>
      <c r="H74" s="81">
        <v>350</v>
      </c>
      <c r="I74" s="81">
        <v>350</v>
      </c>
      <c r="J74" s="81">
        <f>SUM(G74:I74)</f>
        <v>1050</v>
      </c>
      <c r="K74" s="90" t="s">
        <v>126</v>
      </c>
      <c r="L74" s="90">
        <v>-12</v>
      </c>
      <c r="M74" s="90">
        <v>-1</v>
      </c>
      <c r="N74" s="90">
        <v>-1</v>
      </c>
      <c r="O74" s="91">
        <f>L74+M74+N74</f>
        <v>-14</v>
      </c>
    </row>
    <row r="75" spans="1:15" s="29" customFormat="1" ht="160.9" customHeight="1" x14ac:dyDescent="0.25">
      <c r="A75" s="204"/>
      <c r="B75" s="78" t="s">
        <v>233</v>
      </c>
      <c r="C75" s="79" t="s">
        <v>232</v>
      </c>
      <c r="D75" s="79" t="s">
        <v>179</v>
      </c>
      <c r="E75" s="46" t="s">
        <v>102</v>
      </c>
      <c r="F75" s="3" t="s">
        <v>234</v>
      </c>
      <c r="G75" s="80">
        <v>2600</v>
      </c>
      <c r="H75" s="80">
        <v>1000</v>
      </c>
      <c r="I75" s="80">
        <v>0</v>
      </c>
      <c r="J75" s="81">
        <f t="shared" si="6"/>
        <v>3600</v>
      </c>
      <c r="K75" s="69" t="s">
        <v>237</v>
      </c>
      <c r="L75" s="69" t="s">
        <v>235</v>
      </c>
      <c r="M75" s="69" t="s">
        <v>236</v>
      </c>
      <c r="N75" s="83" t="s">
        <v>236</v>
      </c>
      <c r="O75" s="84" t="s">
        <v>49</v>
      </c>
    </row>
    <row r="76" spans="1:15" s="38" customFormat="1" ht="42" customHeight="1" x14ac:dyDescent="0.25">
      <c r="A76" s="34" t="s">
        <v>20</v>
      </c>
      <c r="B76" s="141" t="s">
        <v>281</v>
      </c>
      <c r="C76" s="142"/>
      <c r="D76" s="142"/>
      <c r="E76" s="142"/>
      <c r="F76" s="143"/>
      <c r="G76" s="36" t="s">
        <v>49</v>
      </c>
      <c r="H76" s="36" t="s">
        <v>49</v>
      </c>
      <c r="I76" s="36" t="s">
        <v>49</v>
      </c>
      <c r="J76" s="36" t="s">
        <v>49</v>
      </c>
      <c r="K76" s="36" t="s">
        <v>49</v>
      </c>
      <c r="L76" s="36" t="s">
        <v>49</v>
      </c>
      <c r="M76" s="36" t="s">
        <v>49</v>
      </c>
      <c r="N76" s="37" t="s">
        <v>49</v>
      </c>
      <c r="O76" s="36" t="s">
        <v>49</v>
      </c>
    </row>
    <row r="77" spans="1:15" s="29" customFormat="1" ht="280.89999999999998" customHeight="1" x14ac:dyDescent="0.25">
      <c r="A77" s="3" t="s">
        <v>21</v>
      </c>
      <c r="B77" s="23" t="s">
        <v>294</v>
      </c>
      <c r="C77" s="3" t="s">
        <v>107</v>
      </c>
      <c r="D77" s="3" t="s">
        <v>269</v>
      </c>
      <c r="E77" s="29" t="s">
        <v>49</v>
      </c>
      <c r="F77" s="40" t="s">
        <v>82</v>
      </c>
      <c r="G77" s="3" t="s">
        <v>49</v>
      </c>
      <c r="H77" s="3" t="s">
        <v>49</v>
      </c>
      <c r="I77" s="3" t="s">
        <v>49</v>
      </c>
      <c r="J77" s="3" t="s">
        <v>49</v>
      </c>
      <c r="K77" s="3" t="s">
        <v>131</v>
      </c>
      <c r="L77" s="41">
        <f>G37</f>
        <v>41611.299999999996</v>
      </c>
      <c r="M77" s="41">
        <f>H37</f>
        <v>52634.8</v>
      </c>
      <c r="N77" s="41">
        <f>I37</f>
        <v>45902.6</v>
      </c>
      <c r="O77" s="31">
        <f>L77+M77+N77</f>
        <v>140148.70000000001</v>
      </c>
    </row>
    <row r="78" spans="1:15" s="28" customFormat="1" ht="34.5" customHeight="1" x14ac:dyDescent="0.25">
      <c r="A78" s="156" t="s">
        <v>35</v>
      </c>
      <c r="B78" s="172" t="s">
        <v>53</v>
      </c>
      <c r="C78" s="173"/>
      <c r="D78" s="146" t="s">
        <v>51</v>
      </c>
      <c r="E78" s="146"/>
      <c r="F78" s="147"/>
      <c r="G78" s="6">
        <f>G79</f>
        <v>240</v>
      </c>
      <c r="H78" s="6">
        <f>H79</f>
        <v>228</v>
      </c>
      <c r="I78" s="6">
        <f>I79</f>
        <v>217</v>
      </c>
      <c r="J78" s="6">
        <f t="shared" si="6"/>
        <v>685</v>
      </c>
      <c r="K78" s="15" t="s">
        <v>49</v>
      </c>
      <c r="L78" s="15" t="s">
        <v>49</v>
      </c>
      <c r="M78" s="15" t="s">
        <v>49</v>
      </c>
      <c r="N78" s="15" t="s">
        <v>49</v>
      </c>
      <c r="O78" s="15" t="s">
        <v>49</v>
      </c>
    </row>
    <row r="79" spans="1:15" s="28" customFormat="1" ht="50.25" customHeight="1" x14ac:dyDescent="0.25">
      <c r="A79" s="157"/>
      <c r="B79" s="174"/>
      <c r="C79" s="175"/>
      <c r="D79" s="115" t="s">
        <v>50</v>
      </c>
      <c r="E79" s="115"/>
      <c r="F79" s="117"/>
      <c r="G79" s="6">
        <f>G81+G82</f>
        <v>240</v>
      </c>
      <c r="H79" s="6">
        <f>H81+H82</f>
        <v>228</v>
      </c>
      <c r="I79" s="6">
        <f>I81+I82</f>
        <v>217</v>
      </c>
      <c r="J79" s="6">
        <f t="shared" si="6"/>
        <v>685</v>
      </c>
      <c r="K79" s="15" t="s">
        <v>49</v>
      </c>
      <c r="L79" s="15" t="s">
        <v>49</v>
      </c>
      <c r="M79" s="15" t="s">
        <v>49</v>
      </c>
      <c r="N79" s="15" t="s">
        <v>49</v>
      </c>
      <c r="O79" s="15" t="s">
        <v>49</v>
      </c>
    </row>
    <row r="80" spans="1:15" s="29" customFormat="1" ht="154.9" customHeight="1" x14ac:dyDescent="0.25">
      <c r="A80" s="3" t="s">
        <v>10</v>
      </c>
      <c r="B80" s="22" t="s">
        <v>110</v>
      </c>
      <c r="C80" s="43" t="s">
        <v>270</v>
      </c>
      <c r="D80" s="3" t="s">
        <v>227</v>
      </c>
      <c r="E80" s="41" t="s">
        <v>49</v>
      </c>
      <c r="F80" s="3" t="s">
        <v>42</v>
      </c>
      <c r="G80" s="41" t="s">
        <v>49</v>
      </c>
      <c r="H80" s="41" t="s">
        <v>49</v>
      </c>
      <c r="I80" s="41" t="s">
        <v>49</v>
      </c>
      <c r="J80" s="41" t="s">
        <v>49</v>
      </c>
      <c r="K80" s="3" t="s">
        <v>304</v>
      </c>
      <c r="L80" s="3">
        <v>41</v>
      </c>
      <c r="M80" s="3">
        <v>38</v>
      </c>
      <c r="N80" s="11">
        <v>35</v>
      </c>
      <c r="O80" s="17" t="s">
        <v>49</v>
      </c>
    </row>
    <row r="81" spans="1:15" s="29" customFormat="1" ht="192" customHeight="1" x14ac:dyDescent="0.25">
      <c r="A81" s="3" t="s">
        <v>14</v>
      </c>
      <c r="B81" s="23" t="s">
        <v>41</v>
      </c>
      <c r="C81" s="40" t="s">
        <v>106</v>
      </c>
      <c r="D81" s="3" t="s">
        <v>271</v>
      </c>
      <c r="E81" s="46" t="s">
        <v>102</v>
      </c>
      <c r="F81" s="40" t="s">
        <v>22</v>
      </c>
      <c r="G81" s="107">
        <v>120</v>
      </c>
      <c r="H81" s="107">
        <v>118</v>
      </c>
      <c r="I81" s="107">
        <v>107</v>
      </c>
      <c r="J81" s="107">
        <f>SUM(G81:I81)</f>
        <v>345</v>
      </c>
      <c r="K81" s="3" t="s">
        <v>305</v>
      </c>
      <c r="L81" s="3">
        <v>-0.5</v>
      </c>
      <c r="M81" s="3">
        <v>-0.5</v>
      </c>
      <c r="N81" s="11">
        <v>-0.5</v>
      </c>
      <c r="O81" s="17" t="s">
        <v>49</v>
      </c>
    </row>
    <row r="82" spans="1:15" s="29" customFormat="1" ht="112.9" customHeight="1" x14ac:dyDescent="0.25">
      <c r="A82" s="4" t="s">
        <v>16</v>
      </c>
      <c r="B82" s="45" t="s">
        <v>111</v>
      </c>
      <c r="C82" s="4" t="s">
        <v>112</v>
      </c>
      <c r="D82" s="4" t="s">
        <v>227</v>
      </c>
      <c r="E82" s="46" t="s">
        <v>102</v>
      </c>
      <c r="F82" s="4" t="s">
        <v>272</v>
      </c>
      <c r="G82" s="108">
        <v>120</v>
      </c>
      <c r="H82" s="108">
        <v>110</v>
      </c>
      <c r="I82" s="108">
        <v>110</v>
      </c>
      <c r="J82" s="108">
        <f>SUM(G82:I82)</f>
        <v>340</v>
      </c>
      <c r="K82" s="4" t="s">
        <v>117</v>
      </c>
      <c r="L82" s="99">
        <v>8548</v>
      </c>
      <c r="M82" s="99">
        <v>7000</v>
      </c>
      <c r="N82" s="10">
        <v>7000</v>
      </c>
      <c r="O82" s="101" t="s">
        <v>49</v>
      </c>
    </row>
    <row r="83" spans="1:15" s="29" customFormat="1" ht="220.9" customHeight="1" x14ac:dyDescent="0.25">
      <c r="A83" s="3" t="s">
        <v>20</v>
      </c>
      <c r="B83" s="85" t="s">
        <v>273</v>
      </c>
      <c r="C83" s="3" t="s">
        <v>80</v>
      </c>
      <c r="D83" s="3" t="s">
        <v>269</v>
      </c>
      <c r="E83" s="3" t="s">
        <v>49</v>
      </c>
      <c r="F83" s="40" t="s">
        <v>82</v>
      </c>
      <c r="G83" s="3" t="s">
        <v>49</v>
      </c>
      <c r="H83" s="3" t="s">
        <v>49</v>
      </c>
      <c r="I83" s="3" t="s">
        <v>49</v>
      </c>
      <c r="J83" s="3" t="s">
        <v>49</v>
      </c>
      <c r="K83" s="3" t="s">
        <v>83</v>
      </c>
      <c r="L83" s="109">
        <f>G82</f>
        <v>120</v>
      </c>
      <c r="M83" s="109">
        <f t="shared" ref="M83:N83" si="8">H82</f>
        <v>110</v>
      </c>
      <c r="N83" s="109">
        <f t="shared" si="8"/>
        <v>110</v>
      </c>
      <c r="O83" s="110">
        <f>L83+M83+N83</f>
        <v>340</v>
      </c>
    </row>
    <row r="84" spans="1:15" s="28" customFormat="1" ht="15.75" x14ac:dyDescent="0.25">
      <c r="A84" s="114" t="s">
        <v>54</v>
      </c>
      <c r="B84" s="144"/>
      <c r="C84" s="144"/>
      <c r="D84" s="144"/>
      <c r="E84" s="144"/>
      <c r="F84" s="145"/>
      <c r="G84" s="6">
        <f>SUM(G85:G86)</f>
        <v>45649.1</v>
      </c>
      <c r="H84" s="6">
        <f>SUM(H85:H86)</f>
        <v>56540.800000000003</v>
      </c>
      <c r="I84" s="6">
        <f>SUM(I85:I86)</f>
        <v>49968.6</v>
      </c>
      <c r="J84" s="6">
        <f>SUM(J85:J86)</f>
        <v>152158.5</v>
      </c>
      <c r="K84" s="15" t="s">
        <v>49</v>
      </c>
      <c r="L84" s="15" t="s">
        <v>49</v>
      </c>
      <c r="M84" s="15" t="s">
        <v>49</v>
      </c>
      <c r="N84" s="16" t="s">
        <v>49</v>
      </c>
      <c r="O84" s="21" t="s">
        <v>49</v>
      </c>
    </row>
    <row r="85" spans="1:15" s="28" customFormat="1" ht="15.75" x14ac:dyDescent="0.25">
      <c r="A85" s="115" t="s">
        <v>24</v>
      </c>
      <c r="B85" s="135"/>
      <c r="C85" s="135"/>
      <c r="D85" s="135"/>
      <c r="E85" s="135"/>
      <c r="F85" s="117"/>
      <c r="G85" s="6">
        <f>G79+G38+G7</f>
        <v>45041.5</v>
      </c>
      <c r="H85" s="6">
        <f>H79+H38+H7</f>
        <v>53640.800000000003</v>
      </c>
      <c r="I85" s="6">
        <f>I79+I38+I7</f>
        <v>49260.6</v>
      </c>
      <c r="J85" s="6">
        <f>SUM(G85:I85)</f>
        <v>147942.9</v>
      </c>
      <c r="K85" s="15" t="s">
        <v>49</v>
      </c>
      <c r="L85" s="15" t="s">
        <v>49</v>
      </c>
      <c r="M85" s="15" t="s">
        <v>49</v>
      </c>
      <c r="N85" s="16" t="s">
        <v>49</v>
      </c>
      <c r="O85" s="21" t="s">
        <v>49</v>
      </c>
    </row>
    <row r="86" spans="1:15" s="28" customFormat="1" ht="15.75" x14ac:dyDescent="0.25">
      <c r="A86" s="115" t="s">
        <v>292</v>
      </c>
      <c r="B86" s="135"/>
      <c r="C86" s="135"/>
      <c r="D86" s="135"/>
      <c r="E86" s="135"/>
      <c r="F86" s="117"/>
      <c r="G86" s="6">
        <f>G39</f>
        <v>607.6</v>
      </c>
      <c r="H86" s="6">
        <f>H39</f>
        <v>2900</v>
      </c>
      <c r="I86" s="6">
        <f>I39</f>
        <v>708</v>
      </c>
      <c r="J86" s="6">
        <f>SUM(G86:I86)</f>
        <v>4215.6000000000004</v>
      </c>
      <c r="K86" s="15" t="s">
        <v>49</v>
      </c>
      <c r="L86" s="15" t="s">
        <v>49</v>
      </c>
      <c r="M86" s="15" t="s">
        <v>49</v>
      </c>
      <c r="N86" s="16" t="s">
        <v>49</v>
      </c>
      <c r="O86" s="21" t="s">
        <v>49</v>
      </c>
    </row>
    <row r="90" spans="1:15" x14ac:dyDescent="0.25">
      <c r="B90" s="7"/>
    </row>
    <row r="91" spans="1:15" x14ac:dyDescent="0.25">
      <c r="B91" s="20"/>
      <c r="F91" s="13"/>
      <c r="J91" s="12"/>
      <c r="K91" s="13"/>
      <c r="O91" s="1"/>
    </row>
    <row r="92" spans="1:15" x14ac:dyDescent="0.25">
      <c r="B92" s="20"/>
      <c r="F92" s="13"/>
      <c r="J92" s="12"/>
      <c r="K92" s="13"/>
      <c r="O92" s="1"/>
    </row>
    <row r="93" spans="1:15" x14ac:dyDescent="0.25">
      <c r="B93" s="20"/>
      <c r="F93" s="13"/>
      <c r="J93" s="12"/>
      <c r="K93" s="13"/>
      <c r="O93" s="1"/>
    </row>
    <row r="94" spans="1:15" x14ac:dyDescent="0.25">
      <c r="B94" s="7"/>
    </row>
  </sheetData>
  <mergeCells count="106">
    <mergeCell ref="C35:C36"/>
    <mergeCell ref="A35:A36"/>
    <mergeCell ref="B35:B36"/>
    <mergeCell ref="D35:D36"/>
    <mergeCell ref="E35:E36"/>
    <mergeCell ref="G43:G44"/>
    <mergeCell ref="H43:H44"/>
    <mergeCell ref="I43:I44"/>
    <mergeCell ref="D56:D57"/>
    <mergeCell ref="G61:G62"/>
    <mergeCell ref="H61:H62"/>
    <mergeCell ref="I61:I62"/>
    <mergeCell ref="J61:J62"/>
    <mergeCell ref="F43:F44"/>
    <mergeCell ref="D50:F50"/>
    <mergeCell ref="G63:G64"/>
    <mergeCell ref="H63:H64"/>
    <mergeCell ref="I63:I64"/>
    <mergeCell ref="J63:J64"/>
    <mergeCell ref="A78:A79"/>
    <mergeCell ref="B78:C79"/>
    <mergeCell ref="A37:A39"/>
    <mergeCell ref="B37:C39"/>
    <mergeCell ref="A50:A52"/>
    <mergeCell ref="B50:C52"/>
    <mergeCell ref="A53:A54"/>
    <mergeCell ref="B53:B54"/>
    <mergeCell ref="C53:C54"/>
    <mergeCell ref="B61:B62"/>
    <mergeCell ref="B40:C42"/>
    <mergeCell ref="A40:A42"/>
    <mergeCell ref="A45:A47"/>
    <mergeCell ref="B45:B47"/>
    <mergeCell ref="C43:C44"/>
    <mergeCell ref="A67:A75"/>
    <mergeCell ref="A56:A57"/>
    <mergeCell ref="B56:B57"/>
    <mergeCell ref="C56:C57"/>
    <mergeCell ref="A61:A62"/>
    <mergeCell ref="A63:A64"/>
    <mergeCell ref="A6:A7"/>
    <mergeCell ref="B6:C7"/>
    <mergeCell ref="B34:F34"/>
    <mergeCell ref="B23:F23"/>
    <mergeCell ref="D24:D25"/>
    <mergeCell ref="B19:F19"/>
    <mergeCell ref="A24:A25"/>
    <mergeCell ref="B24:B25"/>
    <mergeCell ref="B29:B30"/>
    <mergeCell ref="A29:A30"/>
    <mergeCell ref="B8:F8"/>
    <mergeCell ref="D7:F7"/>
    <mergeCell ref="D29:D30"/>
    <mergeCell ref="A86:F86"/>
    <mergeCell ref="D39:F39"/>
    <mergeCell ref="D51:F51"/>
    <mergeCell ref="D52:F52"/>
    <mergeCell ref="B65:F65"/>
    <mergeCell ref="B76:F76"/>
    <mergeCell ref="A84:F84"/>
    <mergeCell ref="A85:F85"/>
    <mergeCell ref="D78:F78"/>
    <mergeCell ref="D79:F79"/>
    <mergeCell ref="C61:C62"/>
    <mergeCell ref="D61:D62"/>
    <mergeCell ref="E61:E62"/>
    <mergeCell ref="F61:F62"/>
    <mergeCell ref="A43:A44"/>
    <mergeCell ref="B43:B44"/>
    <mergeCell ref="D40:F40"/>
    <mergeCell ref="D41:F41"/>
    <mergeCell ref="D42:F42"/>
    <mergeCell ref="B63:B64"/>
    <mergeCell ref="C63:C64"/>
    <mergeCell ref="D63:D64"/>
    <mergeCell ref="E63:E64"/>
    <mergeCell ref="F63:F64"/>
    <mergeCell ref="M1:O1"/>
    <mergeCell ref="A3:A4"/>
    <mergeCell ref="B3:B4"/>
    <mergeCell ref="D3:D4"/>
    <mergeCell ref="F3:F4"/>
    <mergeCell ref="G3:J3"/>
    <mergeCell ref="C3:C4"/>
    <mergeCell ref="E3:E4"/>
    <mergeCell ref="K3:O3"/>
    <mergeCell ref="A2:H2"/>
    <mergeCell ref="M53:M54"/>
    <mergeCell ref="N53:N54"/>
    <mergeCell ref="O53:O54"/>
    <mergeCell ref="I24:I25"/>
    <mergeCell ref="J24:J25"/>
    <mergeCell ref="K53:K54"/>
    <mergeCell ref="L53:L54"/>
    <mergeCell ref="I35:I36"/>
    <mergeCell ref="J35:J36"/>
    <mergeCell ref="J43:J44"/>
    <mergeCell ref="G24:G25"/>
    <mergeCell ref="H24:H25"/>
    <mergeCell ref="D37:F37"/>
    <mergeCell ref="D38:F38"/>
    <mergeCell ref="F35:F36"/>
    <mergeCell ref="G35:G36"/>
    <mergeCell ref="H35:H36"/>
    <mergeCell ref="D43:D44"/>
    <mergeCell ref="E43:E44"/>
  </mergeCells>
  <pageMargins left="0.2" right="0.16" top="0.23" bottom="0.21" header="0.16" footer="0.16"/>
  <pageSetup paperSize="9" scale="6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2018-08-14T13:33:21Z</dcterms:modified>
</cp:coreProperties>
</file>